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50" windowHeight="8190" tabRatio="871" activeTab="0"/>
  </bookViews>
  <sheets>
    <sheet name="DatiGenerali" sheetId="1" r:id="rId1"/>
    <sheet name="Hera Storico" sheetId="2" state="hidden" r:id="rId2"/>
  </sheets>
  <definedNames>
    <definedName name="_xlnm.Print_Area" localSheetId="0">'DatiGenerali'!$A$1:$C$23</definedName>
    <definedName name="_xlnm.Print_Area" localSheetId="1">'Hera Storico'!$A$1:$E$176</definedName>
    <definedName name="Excel_BuiltIn__FilterDatabase" localSheetId="0">'DatiGenerali'!$A$3:$C$7</definedName>
    <definedName name="_xlnm.Print_Titles" localSheetId="0">'DatiGenerali'!$1:$1</definedName>
  </definedNames>
  <calcPr fullCalcOnLoad="1"/>
</workbook>
</file>

<file path=xl/sharedStrings.xml><?xml version="1.0" encoding="utf-8"?>
<sst xmlns="http://schemas.openxmlformats.org/spreadsheetml/2006/main" count="202" uniqueCount="186">
  <si>
    <t>RIMINI HOLDING S.P.A.</t>
  </si>
  <si>
    <t>COMPAGINE SOCIETARIA</t>
  </si>
  <si>
    <t xml:space="preserve">CAPITALE </t>
  </si>
  <si>
    <t>SOCIALE</t>
  </si>
  <si>
    <t>Valore nominale</t>
  </si>
  <si>
    <t>%</t>
  </si>
  <si>
    <t>Comune di Rimini</t>
  </si>
  <si>
    <t>TOTALI</t>
  </si>
  <si>
    <t>(N.B. Valore nominale unitario per azione: €.1,00)</t>
  </si>
  <si>
    <t>ORGANO AMMINISTRATIVO</t>
  </si>
  <si>
    <t>Presidente</t>
  </si>
  <si>
    <t>ORGANI DI CONTROLLO</t>
  </si>
  <si>
    <t>Sindaco effettivo</t>
  </si>
  <si>
    <t>Sindaco supplente</t>
  </si>
  <si>
    <t>N.</t>
  </si>
  <si>
    <r>
      <t xml:space="preserve">Soci come da patto societario del 21/12/11:
Normale=già soci al 31/12/2011;
</t>
    </r>
    <r>
      <rPr>
        <b/>
        <sz val="8"/>
        <color indexed="12"/>
        <rFont val="Times New Roman"/>
        <family val="1"/>
      </rPr>
      <t>Blu=nuovi soci al 31/12/11</t>
    </r>
    <r>
      <rPr>
        <b/>
        <sz val="8"/>
        <rFont val="Times New Roman"/>
        <family val="1"/>
      </rPr>
      <t xml:space="preserve">;
</t>
    </r>
    <r>
      <rPr>
        <b/>
        <sz val="8"/>
        <color indexed="10"/>
        <rFont val="Times New Roman"/>
        <family val="1"/>
      </rPr>
      <t xml:space="preserve">Rosso=Soci usciti al 31/12/011
</t>
    </r>
    <r>
      <rPr>
        <b/>
        <i/>
        <sz val="8"/>
        <rFont val="Times New Roman"/>
        <family val="1"/>
      </rPr>
      <t>CorsivoGrassetto=Soci'10 ma con variazione quota al 31/12/11</t>
    </r>
  </si>
  <si>
    <r>
      <t xml:space="preserve">Valore nominale quota posseduta:
Nero=valore al 31/12/2010;
</t>
    </r>
    <r>
      <rPr>
        <b/>
        <sz val="8"/>
        <color indexed="12"/>
        <rFont val="Times New Roman"/>
        <family val="1"/>
      </rPr>
      <t xml:space="preserve">Blu=valore al 31/12/11;
</t>
    </r>
    <r>
      <rPr>
        <b/>
        <sz val="8"/>
        <color indexed="10"/>
        <rFont val="Times New Roman"/>
        <family val="1"/>
      </rPr>
      <t xml:space="preserve">Rosso=valore al 31/12/10;
</t>
    </r>
    <r>
      <rPr>
        <b/>
        <sz val="8"/>
        <color indexed="17"/>
        <rFont val="Times New Roman"/>
        <family val="1"/>
      </rPr>
      <t>CorsivoGrassetto=Soci'10 ma con variazione quota al 31/12/11</t>
    </r>
  </si>
  <si>
    <t>ANNO 2010</t>
  </si>
  <si>
    <t>Valore contabile della quota posseduta</t>
  </si>
  <si>
    <t>AREA TERRITORIALE BOLOGNA</t>
  </si>
  <si>
    <t>COMUNE DI BARICELLA</t>
  </si>
  <si>
    <t>COMUNE DI BAZZANO</t>
  </si>
  <si>
    <t>COMUNE DI BENTIVOGLIO</t>
  </si>
  <si>
    <t>COMUNE DI BOLOGNA</t>
  </si>
  <si>
    <t>COMUNE DI BUDRIO</t>
  </si>
  <si>
    <t>COMUNE DI CALDERARA DI RENO</t>
  </si>
  <si>
    <t>COMUNE DI CASALECCHIO DI RENO</t>
  </si>
  <si>
    <t>COMUNE DI CASTEL MAGGIORE</t>
  </si>
  <si>
    <t>COMUNE DI CASTELLO D`ARGILE</t>
  </si>
  <si>
    <t>COMUNE DI CASTIGLIONE DEI PEPOLI</t>
  </si>
  <si>
    <t>COMUNE DI CRESPELLANO</t>
  </si>
  <si>
    <t>COMUNE DI GALLIERA</t>
  </si>
  <si>
    <t>COMUNE DI GRANAROLO DELL`EMILIA</t>
  </si>
  <si>
    <t>COMUNE DI LIZZANO IN BELVEDERE</t>
  </si>
  <si>
    <t>COMUNE DI MARZABOTTO</t>
  </si>
  <si>
    <t>COMUNE DI MINERBIO</t>
  </si>
  <si>
    <t>COMUNE DI MONTEVEGLIO</t>
  </si>
  <si>
    <t>COMUNE DI MONZUNO</t>
  </si>
  <si>
    <t>COMUNE DI PIANORO</t>
  </si>
  <si>
    <t>COMUNE DI PIEVE DI CENTO</t>
  </si>
  <si>
    <t>COMUNE DI SALA BOLOGNESE</t>
  </si>
  <si>
    <t>COMUNE DI SAN BENEDETTO VAL DI SAMBRO</t>
  </si>
  <si>
    <t>COMUNE DI SAN GIORGIO DI PIANO</t>
  </si>
  <si>
    <t>COMUNE DI SAN GIOVANNI IN PERSICETO</t>
  </si>
  <si>
    <t>COMUNE DI SAN LAZZARO DI SAVENA</t>
  </si>
  <si>
    <t>COMUNE DI SAN PIETRO IN CASALE</t>
  </si>
  <si>
    <t>COMUNE DI SASSO MARCONI</t>
  </si>
  <si>
    <t>COMUNE DI VERGATO</t>
  </si>
  <si>
    <t>COMUNE DI ZOLA PREDOSA</t>
  </si>
  <si>
    <t>Soci nuovi al 31/12/2011</t>
  </si>
  <si>
    <t xml:space="preserve">COMUNE DI ANZOLA DELL'EMILIA </t>
  </si>
  <si>
    <t>Soci ancora presenti (con nuove quote)</t>
  </si>
  <si>
    <t>COMUNE DI ARGELATO</t>
  </si>
  <si>
    <t>COMUNE DI GRIZZANA MORANDI</t>
  </si>
  <si>
    <t>COMUNE DI MONTE SAN PIETRO</t>
  </si>
  <si>
    <t>COMUNE DI OZZANO DELL`EMILIA</t>
  </si>
  <si>
    <t>COMUNE DI CASTELLO DI SERRAVALLE</t>
  </si>
  <si>
    <t>Soci non più presenti al 31/12/2011</t>
  </si>
  <si>
    <t>COMUNE DI CASTEL D`AIANO</t>
  </si>
  <si>
    <t>COMUNE DI CASTENASO</t>
  </si>
  <si>
    <t>COMUNE DI LOIANO</t>
  </si>
  <si>
    <t>AN.T.E.A. s.r.l.</t>
  </si>
  <si>
    <t>TOTALE SOCI USCITI AL 31/12/11</t>
  </si>
  <si>
    <t>TOT. AREA TERRITORIALE DI BOLOGNA</t>
  </si>
  <si>
    <t>AREA TERRITORIALE ROMAGNA</t>
  </si>
  <si>
    <t>COMUNE DI CESENA</t>
  </si>
  <si>
    <t>COMUNE DI CESENATICO</t>
  </si>
  <si>
    <t>COMUNE DI CIVITELLA DI ROMAGNA</t>
  </si>
  <si>
    <t>COMUNE DI DOVADOLA</t>
  </si>
  <si>
    <t>COMUNE DI FORLIMPOPOLI</t>
  </si>
  <si>
    <t>COMUNE DI GAMBETTOLA</t>
  </si>
  <si>
    <t>COMUNE DI GATTEO</t>
  </si>
  <si>
    <t>COMUNE DI LONGIANO</t>
  </si>
  <si>
    <t>COMUNE DI MERCATO SARACENO</t>
  </si>
  <si>
    <t>COMUNE DI MONTIANO</t>
  </si>
  <si>
    <t>COMUNE DI PREDAPPIO</t>
  </si>
  <si>
    <t>COMUNE DI ROCCA SAN CASCIANO</t>
  </si>
  <si>
    <t>COMUNE DI SANTA SOFIA</t>
  </si>
  <si>
    <t>COMUNE DI SARSINA</t>
  </si>
  <si>
    <t>COMUNE DI SAVIGNANO SUL RUBICONE</t>
  </si>
  <si>
    <t>COMUNE DI SOGLIANO AL RUBICONE</t>
  </si>
  <si>
    <t>Nuove Soci al 31/12/2011</t>
  </si>
  <si>
    <t xml:space="preserve">COMUNE DI BAGNO DI ROMAGNA </t>
  </si>
  <si>
    <t xml:space="preserve">COMUNE DI BORGHI </t>
  </si>
  <si>
    <t xml:space="preserve">COMUNE DI MODIGLIANA </t>
  </si>
  <si>
    <t xml:space="preserve">COMUNE DI PORTICO-SAN BENEDETTO </t>
  </si>
  <si>
    <t xml:space="preserve">COMUNE DI PREMILCUORE </t>
  </si>
  <si>
    <t xml:space="preserve">COMUNE DI RONCOFREDDO </t>
  </si>
  <si>
    <t xml:space="preserve">COMUNE DI SAN MAURO PASCOLI </t>
  </si>
  <si>
    <t xml:space="preserve">COMUNE DI TREDOZIO </t>
  </si>
  <si>
    <t xml:space="preserve">LIVIA TELLUS GOVERNANCE S.p.A. </t>
  </si>
  <si>
    <t>COMUNE DI FORLI`</t>
  </si>
  <si>
    <t>COMUNE DI GALEATA</t>
  </si>
  <si>
    <t>COMUNE DI MELDOLA</t>
  </si>
  <si>
    <t>Area territoriale di Forlì-Cesena</t>
  </si>
  <si>
    <t>COMUNE DI BAGNARA DI ROMAGNA</t>
  </si>
  <si>
    <t>COMUNE DI BORGO TOSSIGNANO</t>
  </si>
  <si>
    <t>COMUNE DI BRISIGHELLA</t>
  </si>
  <si>
    <t>COMUNE DI CASALFIUMANESE</t>
  </si>
  <si>
    <t>COMUNE DI CASOLA VALSENIO</t>
  </si>
  <si>
    <t>COMUNE DI CASTEL BOLOGNESE</t>
  </si>
  <si>
    <t>COMUNE DI CASTEL DEL RIO</t>
  </si>
  <si>
    <t>COMUNE DI CASTEL GUELFO</t>
  </si>
  <si>
    <t>COMUNE DI CASTEL SAN PIETRO TERME</t>
  </si>
  <si>
    <t>COMUNE DI CONSELICE</t>
  </si>
  <si>
    <t>COMUNE DI DOZZA</t>
  </si>
  <si>
    <t>COMUNE DI FIRENZUOLA</t>
  </si>
  <si>
    <t>COMUNE DI FONTANELICE</t>
  </si>
  <si>
    <t>COMUNE DI IMOLA</t>
  </si>
  <si>
    <t>COMUNE DI MARRADI</t>
  </si>
  <si>
    <t>COMUNE DI MASSA LOMBARDA</t>
  </si>
  <si>
    <t>COMUNE DI MEDICINA</t>
  </si>
  <si>
    <t>COMUNE DI MORDANO</t>
  </si>
  <si>
    <t>COMUNE DI PALAZZUOLO SUL SENIO</t>
  </si>
  <si>
    <t>COMUNE DI RIOLO TERME</t>
  </si>
  <si>
    <t>COMUNE DI SANT`AGATA SUL SANTERNO</t>
  </si>
  <si>
    <t>COMUNE DI SOLAROLO</t>
  </si>
  <si>
    <t>COMUNE DI FAENZA</t>
  </si>
  <si>
    <t xml:space="preserve">CON.AMI </t>
  </si>
  <si>
    <t>Area territoriale di Imola</t>
  </si>
  <si>
    <t>COMUNE DI ALFONSINE</t>
  </si>
  <si>
    <t>COMUNE DI BAGNACAVALLO</t>
  </si>
  <si>
    <t>COMUNE DI COTIGNOLA</t>
  </si>
  <si>
    <t>COMUNE DI FUSIGNANO</t>
  </si>
  <si>
    <t>COMUNE DI LUGO</t>
  </si>
  <si>
    <t>COMUNE DI RAVENNA</t>
  </si>
  <si>
    <t>COMUNE DI RUSSI</t>
  </si>
  <si>
    <t>COMUNE DI CERVIA</t>
  </si>
  <si>
    <t>RAVENNA HOLDING S.P.A.</t>
  </si>
  <si>
    <t>Società non più presenti al 31/12/2011</t>
  </si>
  <si>
    <t>AREA ASSET S.P.A.</t>
  </si>
  <si>
    <t>Area territoriale di Ravenna</t>
  </si>
  <si>
    <t>COMUNE DI CATTOLICA</t>
  </si>
  <si>
    <t>COMUNE DI GEMMANO</t>
  </si>
  <si>
    <t>COMUNE DI SANTARCANGELO DI ROMAGNA</t>
  </si>
  <si>
    <t>Nuove Società presenti al 31/12/2011</t>
  </si>
  <si>
    <t xml:space="preserve">COMUNE DI MORCIANO DI ROMAGNA </t>
  </si>
  <si>
    <t xml:space="preserve">COMUNE DI SAN CLEMENTE </t>
  </si>
  <si>
    <t xml:space="preserve">COMUNE DI TORRIANA </t>
  </si>
  <si>
    <t>COMUNE DI CORIANO</t>
  </si>
  <si>
    <t>COMUNE DI MISANO ADRIATICO</t>
  </si>
  <si>
    <t>COMUNE DI GABICCE MARE</t>
  </si>
  <si>
    <t>COMUNE DI MERCATINO CONCA</t>
  </si>
  <si>
    <t>COMUNE DI MONDAINO</t>
  </si>
  <si>
    <t>COMUNE DI MONTECOLOMBO</t>
  </si>
  <si>
    <t>COMUNE DI MONTEFIORE CONCA</t>
  </si>
  <si>
    <t>COMUNE DI MONTEGRIDOLFO</t>
  </si>
  <si>
    <t>COMUNE DI MONTEGRIMANO</t>
  </si>
  <si>
    <t>COMUNE DI POGGIO BERNI</t>
  </si>
  <si>
    <t>COMUNE DI SAN GIOVANNI IN MARIGNANO</t>
  </si>
  <si>
    <t>COMUNE DI SAN LEO</t>
  </si>
  <si>
    <t>COMUNE DI SASSOFELTRIO</t>
  </si>
  <si>
    <t>Area territoriale di Rimini</t>
  </si>
  <si>
    <t>TOT. AREA TERRITORIALE ROMAGNA</t>
  </si>
  <si>
    <t>AREA TERRITORIALE FERRARA</t>
  </si>
  <si>
    <t>COMUNE DI BERRA</t>
  </si>
  <si>
    <t>COMUNE DI BONDENO</t>
  </si>
  <si>
    <t>COMUNE DI CODIGORO</t>
  </si>
  <si>
    <t>COMUNE DI COPPARO</t>
  </si>
  <si>
    <t>COMUNE DI FERRARA</t>
  </si>
  <si>
    <t>COMUNE DI MESOLA</t>
  </si>
  <si>
    <t>COMUNE DI PORTOMAGGIORE</t>
  </si>
  <si>
    <t>COMUNE DI VIGARANO MAINARDA</t>
  </si>
  <si>
    <t>HOLDING FERRARA SERVIZI S.R.L.</t>
  </si>
  <si>
    <t>COMUNE DI MIRABELLO</t>
  </si>
  <si>
    <t>TOT. AREA TERRITORIALE FERRARA</t>
  </si>
  <si>
    <t>AREA TERRITORIALE MODENA</t>
  </si>
  <si>
    <t>HSST-MO SPA (Holding Strategie e Sviluppo dei Territori Modenesi S.p.A.)</t>
  </si>
  <si>
    <t>COMUNE DI BASTIGLIA</t>
  </si>
  <si>
    <t>COMUNE DI CAMPOGALLIANO</t>
  </si>
  <si>
    <t>COMUNE DI NONANTOLA</t>
  </si>
  <si>
    <t>COMUNE DI RAVARINO</t>
  </si>
  <si>
    <t>TOT. AREA TERRITORIALE MODENA</t>
  </si>
  <si>
    <t>QUOTA INDISTINTA SOCI PRIVATI</t>
  </si>
  <si>
    <t>BILANCIO 2011</t>
  </si>
  <si>
    <t>Amministratore Unico</t>
  </si>
  <si>
    <t>1) Zamagna Eraldo</t>
  </si>
  <si>
    <t>2) Anelli Andrea</t>
  </si>
  <si>
    <t xml:space="preserve">3) Zeppa Grazia  </t>
  </si>
  <si>
    <t xml:space="preserve">4) Pierucci Michele          </t>
  </si>
  <si>
    <t>5) D'Elia Raffaella</t>
  </si>
  <si>
    <r>
      <t>Amministratori in carica</t>
    </r>
    <r>
      <rPr>
        <b/>
        <sz val="9"/>
        <rFont val="Arial Narrow"/>
        <family val="2"/>
      </rPr>
      <t xml:space="preserve">
nominti dall'Assemblea dei soci del 15/09/2016
(data inizio mandato)</t>
    </r>
  </si>
  <si>
    <r>
      <t>Carica ricoperta</t>
    </r>
    <r>
      <rPr>
        <b/>
        <sz val="9"/>
        <rFont val="Arial Narrow"/>
        <family val="2"/>
      </rPr>
      <t xml:space="preserve">
(durata mandato fino all'Assemblea di approvazione del bilancio 2018)</t>
    </r>
  </si>
  <si>
    <t>COLLEGIO SINDACALE e REVISORI LEGALI</t>
  </si>
  <si>
    <r>
      <t>Sindaci in carica</t>
    </r>
    <r>
      <rPr>
        <b/>
        <sz val="9"/>
        <rFont val="Arial Narrow"/>
        <family val="2"/>
      </rPr>
      <t xml:space="preserve">
nominati dall'Assemblea dei soci del 15/09/2016
(data inizio mandato)</t>
    </r>
  </si>
  <si>
    <t>Faini Paolo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</si>
</sst>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_-;\-* #,##0.00_-;_-* \-??_-;_-@_-"/>
    <numFmt numFmtId="166" formatCode="0.000%"/>
    <numFmt numFmtId="167" formatCode="#,##0.00_ ;[Red]\-#,##0.00\ "/>
    <numFmt numFmtId="168" formatCode="_-* #,##0_-;\-* #,##0_-;_-* \-??_-;_-@_-"/>
    <numFmt numFmtId="169" formatCode="#,##0.00;[Red]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b/>
      <i/>
      <sz val="8"/>
      <name val="Arial Narrow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8"/>
      <color indexed="17"/>
      <name val="Times New Roman"/>
      <family val="1"/>
    </font>
    <font>
      <i/>
      <sz val="8"/>
      <color indexed="39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30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8.5"/>
      <color indexed="36"/>
      <name val="Arial"/>
      <family val="2"/>
    </font>
    <font>
      <b/>
      <u val="single"/>
      <sz val="9"/>
      <name val="Arial Narrow"/>
      <family val="2"/>
    </font>
    <font>
      <sz val="12"/>
      <name val="Arial Narrow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164" fontId="0" fillId="0" borderId="0" applyFill="0" applyBorder="0" applyAlignment="0" applyProtection="0"/>
    <xf numFmtId="0" fontId="6" fillId="3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4" fontId="0" fillId="0" borderId="0">
      <alignment/>
      <protection/>
    </xf>
    <xf numFmtId="0" fontId="0" fillId="0" borderId="0">
      <alignment/>
      <protection/>
    </xf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left" wrapText="1"/>
    </xf>
    <xf numFmtId="3" fontId="18" fillId="2" borderId="0" xfId="0" applyNumberFormat="1" applyFont="1" applyFill="1" applyBorder="1" applyAlignment="1">
      <alignment horizontal="left" vertical="top" wrapText="1" indent="1"/>
    </xf>
    <xf numFmtId="3" fontId="22" fillId="2" borderId="0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vertical="top" wrapText="1"/>
    </xf>
    <xf numFmtId="3" fontId="28" fillId="0" borderId="10" xfId="0" applyNumberFormat="1" applyFont="1" applyFill="1" applyBorder="1" applyAlignment="1">
      <alignment vertical="top" wrapText="1"/>
    </xf>
    <xf numFmtId="3" fontId="28" fillId="0" borderId="11" xfId="0" applyNumberFormat="1" applyFont="1" applyFill="1" applyBorder="1" applyAlignment="1">
      <alignment vertical="top" wrapText="1"/>
    </xf>
    <xf numFmtId="3" fontId="28" fillId="2" borderId="11" xfId="0" applyNumberFormat="1" applyFont="1" applyFill="1" applyBorder="1" applyAlignment="1">
      <alignment vertical="top" wrapText="1"/>
    </xf>
    <xf numFmtId="3" fontId="28" fillId="0" borderId="12" xfId="0" applyNumberFormat="1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4" fontId="27" fillId="0" borderId="13" xfId="0" applyNumberFormat="1" applyFont="1" applyFill="1" applyBorder="1" applyAlignment="1">
      <alignment vertical="top"/>
    </xf>
    <xf numFmtId="4" fontId="27" fillId="0" borderId="0" xfId="46" applyNumberFormat="1" applyFont="1" applyFill="1" applyBorder="1" applyAlignment="1" applyProtection="1">
      <alignment vertical="top"/>
      <protection/>
    </xf>
    <xf numFmtId="4" fontId="27" fillId="0" borderId="0" xfId="55" applyNumberFormat="1" applyFont="1" applyFill="1" applyBorder="1" applyAlignment="1" applyProtection="1">
      <alignment vertical="top" wrapText="1"/>
      <protection/>
    </xf>
    <xf numFmtId="4" fontId="27" fillId="0" borderId="14" xfId="0" applyNumberFormat="1" applyFont="1" applyFill="1" applyBorder="1" applyAlignment="1">
      <alignment vertical="top" wrapText="1"/>
    </xf>
    <xf numFmtId="4" fontId="28" fillId="0" borderId="13" xfId="0" applyNumberFormat="1" applyFont="1" applyFill="1" applyBorder="1" applyAlignment="1">
      <alignment horizontal="left" vertical="top"/>
    </xf>
    <xf numFmtId="4" fontId="28" fillId="0" borderId="0" xfId="0" applyNumberFormat="1" applyFont="1" applyFill="1" applyBorder="1" applyAlignment="1">
      <alignment horizontal="left" vertical="top"/>
    </xf>
    <xf numFmtId="4" fontId="33" fillId="0" borderId="13" xfId="0" applyNumberFormat="1" applyFont="1" applyFill="1" applyBorder="1" applyAlignment="1">
      <alignment vertical="top"/>
    </xf>
    <xf numFmtId="4" fontId="33" fillId="0" borderId="0" xfId="0" applyNumberFormat="1" applyFont="1" applyFill="1" applyBorder="1" applyAlignment="1">
      <alignment horizontal="right"/>
    </xf>
    <xf numFmtId="4" fontId="33" fillId="0" borderId="0" xfId="55" applyNumberFormat="1" applyFont="1" applyFill="1" applyBorder="1" applyAlignment="1" applyProtection="1">
      <alignment vertical="top" wrapText="1"/>
      <protection/>
    </xf>
    <xf numFmtId="4" fontId="33" fillId="0" borderId="14" xfId="0" applyNumberFormat="1" applyFont="1" applyFill="1" applyBorder="1" applyAlignment="1">
      <alignment vertical="top" wrapText="1"/>
    </xf>
    <xf numFmtId="3" fontId="33" fillId="0" borderId="0" xfId="0" applyNumberFormat="1" applyFont="1" applyFill="1" applyBorder="1" applyAlignment="1">
      <alignment vertical="top" wrapText="1"/>
    </xf>
    <xf numFmtId="4" fontId="31" fillId="0" borderId="13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horizontal="right" vertical="top" wrapText="1"/>
    </xf>
    <xf numFmtId="4" fontId="31" fillId="0" borderId="0" xfId="55" applyNumberFormat="1" applyFont="1" applyFill="1" applyBorder="1" applyAlignment="1" applyProtection="1">
      <alignment vertical="top" wrapText="1"/>
      <protection/>
    </xf>
    <xf numFmtId="168" fontId="31" fillId="0" borderId="0" xfId="46" applyNumberFormat="1" applyFont="1" applyFill="1" applyBorder="1" applyAlignment="1" applyProtection="1">
      <alignment vertical="top"/>
      <protection/>
    </xf>
    <xf numFmtId="4" fontId="31" fillId="0" borderId="14" xfId="0" applyNumberFormat="1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vertical="top" wrapText="1"/>
    </xf>
    <xf numFmtId="168" fontId="27" fillId="0" borderId="0" xfId="46" applyNumberFormat="1" applyFont="1" applyFill="1" applyBorder="1" applyAlignment="1" applyProtection="1">
      <alignment vertical="top"/>
      <protection/>
    </xf>
    <xf numFmtId="4" fontId="34" fillId="0" borderId="13" xfId="0" applyNumberFormat="1" applyFont="1" applyFill="1" applyBorder="1" applyAlignment="1">
      <alignment vertical="top"/>
    </xf>
    <xf numFmtId="4" fontId="34" fillId="0" borderId="0" xfId="0" applyNumberFormat="1" applyFont="1" applyFill="1" applyBorder="1" applyAlignment="1">
      <alignment vertical="top" wrapText="1"/>
    </xf>
    <xf numFmtId="4" fontId="34" fillId="0" borderId="0" xfId="46" applyNumberFormat="1" applyFont="1" applyFill="1" applyBorder="1" applyAlignment="1" applyProtection="1">
      <alignment vertical="top"/>
      <protection/>
    </xf>
    <xf numFmtId="4" fontId="34" fillId="0" borderId="0" xfId="55" applyNumberFormat="1" applyFont="1" applyFill="1" applyBorder="1" applyAlignment="1" applyProtection="1">
      <alignment vertical="top" wrapText="1"/>
      <protection/>
    </xf>
    <xf numFmtId="4" fontId="34" fillId="0" borderId="14" xfId="0" applyNumberFormat="1" applyFont="1" applyFill="1" applyBorder="1" applyAlignment="1">
      <alignment vertical="top" wrapText="1"/>
    </xf>
    <xf numFmtId="3" fontId="34" fillId="0" borderId="0" xfId="0" applyNumberFormat="1" applyFont="1" applyFill="1" applyBorder="1" applyAlignment="1">
      <alignment vertical="top" wrapText="1"/>
    </xf>
    <xf numFmtId="4" fontId="30" fillId="0" borderId="0" xfId="0" applyNumberFormat="1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vertical="top" wrapText="1"/>
    </xf>
    <xf numFmtId="4" fontId="28" fillId="18" borderId="15" xfId="46" applyNumberFormat="1" applyFont="1" applyFill="1" applyBorder="1" applyAlignment="1" applyProtection="1">
      <alignment vertical="top"/>
      <protection/>
    </xf>
    <xf numFmtId="4" fontId="28" fillId="18" borderId="15" xfId="55" applyNumberFormat="1" applyFont="1" applyFill="1" applyBorder="1" applyAlignment="1" applyProtection="1">
      <alignment vertical="top" wrapText="1"/>
      <protection/>
    </xf>
    <xf numFmtId="4" fontId="28" fillId="18" borderId="16" xfId="0" applyNumberFormat="1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/>
    </xf>
    <xf numFmtId="0" fontId="27" fillId="0" borderId="0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/>
    </xf>
    <xf numFmtId="0" fontId="35" fillId="0" borderId="0" xfId="0" applyFont="1" applyBorder="1" applyAlignment="1">
      <alignment horizontal="left"/>
    </xf>
    <xf numFmtId="3" fontId="35" fillId="0" borderId="0" xfId="0" applyNumberFormat="1" applyFont="1" applyBorder="1" applyAlignment="1">
      <alignment horizontal="right"/>
    </xf>
    <xf numFmtId="4" fontId="35" fillId="0" borderId="0" xfId="55" applyNumberFormat="1" applyFont="1" applyFill="1" applyBorder="1" applyAlignment="1" applyProtection="1">
      <alignment horizontal="left" vertical="top" wrapText="1"/>
      <protection/>
    </xf>
    <xf numFmtId="4" fontId="35" fillId="0" borderId="14" xfId="0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/>
    </xf>
    <xf numFmtId="0" fontId="36" fillId="0" borderId="0" xfId="0" applyFont="1" applyBorder="1" applyAlignment="1">
      <alignment horizontal="left"/>
    </xf>
    <xf numFmtId="3" fontId="36" fillId="0" borderId="0" xfId="0" applyNumberFormat="1" applyFont="1" applyBorder="1" applyAlignment="1">
      <alignment horizontal="right"/>
    </xf>
    <xf numFmtId="4" fontId="36" fillId="0" borderId="0" xfId="55" applyNumberFormat="1" applyFont="1" applyFill="1" applyBorder="1" applyAlignment="1" applyProtection="1">
      <alignment horizontal="left" vertical="top" wrapText="1"/>
      <protection/>
    </xf>
    <xf numFmtId="4" fontId="36" fillId="0" borderId="14" xfId="0" applyNumberFormat="1" applyFont="1" applyFill="1" applyBorder="1" applyAlignment="1">
      <alignment horizontal="left" vertical="top" wrapText="1"/>
    </xf>
    <xf numFmtId="3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4" fontId="36" fillId="0" borderId="0" xfId="0" applyNumberFormat="1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/>
    </xf>
    <xf numFmtId="0" fontId="31" fillId="0" borderId="13" xfId="0" applyFont="1" applyFill="1" applyBorder="1" applyAlignment="1">
      <alignment vertical="top"/>
    </xf>
    <xf numFmtId="0" fontId="31" fillId="0" borderId="0" xfId="0" applyNumberFormat="1" applyFont="1" applyFill="1" applyBorder="1" applyAlignment="1">
      <alignment vertical="top" wrapText="1"/>
    </xf>
    <xf numFmtId="168" fontId="27" fillId="0" borderId="0" xfId="46" applyNumberFormat="1" applyFont="1" applyFill="1" applyBorder="1" applyAlignment="1" applyProtection="1">
      <alignment horizontal="left" vertical="top"/>
      <protection/>
    </xf>
    <xf numFmtId="4" fontId="27" fillId="0" borderId="0" xfId="55" applyNumberFormat="1" applyFont="1" applyFill="1" applyBorder="1" applyAlignment="1" applyProtection="1">
      <alignment horizontal="left" vertical="top" wrapText="1"/>
      <protection/>
    </xf>
    <xf numFmtId="4" fontId="27" fillId="0" borderId="14" xfId="0" applyNumberFormat="1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vertical="top"/>
    </xf>
    <xf numFmtId="0" fontId="34" fillId="0" borderId="0" xfId="0" applyNumberFormat="1" applyFont="1" applyFill="1" applyBorder="1" applyAlignment="1">
      <alignment vertical="top" wrapText="1"/>
    </xf>
    <xf numFmtId="168" fontId="34" fillId="0" borderId="0" xfId="46" applyNumberFormat="1" applyFont="1" applyFill="1" applyBorder="1" applyAlignment="1" applyProtection="1">
      <alignment horizontal="left" vertical="top"/>
      <protection/>
    </xf>
    <xf numFmtId="4" fontId="34" fillId="0" borderId="0" xfId="55" applyNumberFormat="1" applyFont="1" applyFill="1" applyBorder="1" applyAlignment="1" applyProtection="1">
      <alignment horizontal="left" vertical="top" wrapText="1"/>
      <protection/>
    </xf>
    <xf numFmtId="4" fontId="34" fillId="0" borderId="14" xfId="0" applyNumberFormat="1" applyFont="1" applyFill="1" applyBorder="1" applyAlignment="1">
      <alignment horizontal="left" vertical="top" wrapText="1"/>
    </xf>
    <xf numFmtId="0" fontId="28" fillId="6" borderId="13" xfId="0" applyFont="1" applyFill="1" applyBorder="1" applyAlignment="1">
      <alignment vertical="top"/>
    </xf>
    <xf numFmtId="0" fontId="28" fillId="6" borderId="0" xfId="0" applyNumberFormat="1" applyFont="1" applyFill="1" applyBorder="1" applyAlignment="1">
      <alignment vertical="top" wrapText="1"/>
    </xf>
    <xf numFmtId="3" fontId="37" fillId="6" borderId="0" xfId="0" applyNumberFormat="1" applyFont="1" applyFill="1" applyBorder="1" applyAlignment="1">
      <alignment horizontal="right"/>
    </xf>
    <xf numFmtId="4" fontId="28" fillId="6" borderId="0" xfId="55" applyNumberFormat="1" applyFont="1" applyFill="1" applyBorder="1" applyAlignment="1" applyProtection="1">
      <alignment vertical="top" wrapText="1"/>
      <protection/>
    </xf>
    <xf numFmtId="4" fontId="28" fillId="6" borderId="14" xfId="0" applyNumberFormat="1" applyFont="1" applyFill="1" applyBorder="1" applyAlignment="1">
      <alignment vertical="top" wrapText="1"/>
    </xf>
    <xf numFmtId="168" fontId="28" fillId="6" borderId="0" xfId="46" applyNumberFormat="1" applyFont="1" applyFill="1" applyBorder="1" applyAlignment="1" applyProtection="1">
      <alignment vertical="top"/>
      <protection/>
    </xf>
    <xf numFmtId="4" fontId="31" fillId="0" borderId="0" xfId="0" applyNumberFormat="1" applyFont="1" applyBorder="1" applyAlignment="1">
      <alignment horizontal="right" wrapText="1"/>
    </xf>
    <xf numFmtId="0" fontId="31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vertical="top" wrapText="1"/>
    </xf>
    <xf numFmtId="168" fontId="28" fillId="0" borderId="0" xfId="46" applyNumberFormat="1" applyFont="1" applyFill="1" applyBorder="1" applyAlignment="1" applyProtection="1">
      <alignment vertical="top"/>
      <protection/>
    </xf>
    <xf numFmtId="4" fontId="28" fillId="0" borderId="0" xfId="55" applyNumberFormat="1" applyFont="1" applyFill="1" applyBorder="1" applyAlignment="1" applyProtection="1">
      <alignment vertical="top" wrapText="1"/>
      <protection/>
    </xf>
    <xf numFmtId="4" fontId="28" fillId="0" borderId="14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/>
    </xf>
    <xf numFmtId="168" fontId="37" fillId="18" borderId="0" xfId="0" applyNumberFormat="1" applyFont="1" applyFill="1" applyBorder="1" applyAlignment="1">
      <alignment vertical="top"/>
    </xf>
    <xf numFmtId="4" fontId="37" fillId="18" borderId="0" xfId="0" applyNumberFormat="1" applyFont="1" applyFill="1" applyBorder="1" applyAlignment="1">
      <alignment vertical="top"/>
    </xf>
    <xf numFmtId="4" fontId="37" fillId="18" borderId="14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68" fontId="37" fillId="18" borderId="15" xfId="46" applyNumberFormat="1" applyFont="1" applyFill="1" applyBorder="1" applyAlignment="1" applyProtection="1">
      <alignment vertical="top"/>
      <protection/>
    </xf>
    <xf numFmtId="4" fontId="37" fillId="18" borderId="15" xfId="55" applyNumberFormat="1" applyFont="1" applyFill="1" applyBorder="1" applyAlignment="1" applyProtection="1">
      <alignment vertical="top" wrapText="1"/>
      <protection/>
    </xf>
    <xf numFmtId="4" fontId="37" fillId="18" borderId="16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3" fontId="3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168" fontId="38" fillId="0" borderId="0" xfId="46" applyNumberFormat="1" applyFont="1" applyFill="1" applyBorder="1" applyAlignment="1" applyProtection="1">
      <alignment vertical="top" wrapText="1"/>
      <protection/>
    </xf>
    <xf numFmtId="4" fontId="3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168" fontId="27" fillId="0" borderId="0" xfId="46" applyNumberFormat="1" applyFont="1" applyFill="1" applyBorder="1" applyAlignment="1" applyProtection="1">
      <alignment vertical="top" wrapText="1"/>
      <protection/>
    </xf>
    <xf numFmtId="168" fontId="28" fillId="0" borderId="0" xfId="46" applyNumberFormat="1" applyFont="1" applyFill="1" applyBorder="1" applyAlignment="1" applyProtection="1">
      <alignment vertical="top" wrapText="1"/>
      <protection/>
    </xf>
    <xf numFmtId="3" fontId="28" fillId="19" borderId="0" xfId="0" applyNumberFormat="1" applyFont="1" applyFill="1" applyBorder="1" applyAlignment="1">
      <alignment vertical="top" wrapText="1"/>
    </xf>
    <xf numFmtId="165" fontId="0" fillId="19" borderId="0" xfId="46" applyFont="1" applyFill="1" applyBorder="1" applyAlignment="1" applyProtection="1">
      <alignment/>
      <protection/>
    </xf>
    <xf numFmtId="4" fontId="28" fillId="19" borderId="0" xfId="55" applyNumberFormat="1" applyFont="1" applyFill="1" applyBorder="1" applyAlignment="1" applyProtection="1">
      <alignment vertical="top" wrapText="1"/>
      <protection/>
    </xf>
    <xf numFmtId="169" fontId="27" fillId="0" borderId="0" xfId="55" applyNumberFormat="1" applyFont="1" applyFill="1" applyBorder="1" applyAlignment="1" applyProtection="1">
      <alignment vertical="top" wrapText="1"/>
      <protection/>
    </xf>
    <xf numFmtId="0" fontId="19" fillId="0" borderId="0" xfId="0" applyFont="1" applyBorder="1" applyAlignment="1">
      <alignment horizontal="center" vertical="top"/>
    </xf>
    <xf numFmtId="3" fontId="20" fillId="0" borderId="17" xfId="52" applyNumberFormat="1" applyFont="1" applyFill="1" applyBorder="1" applyAlignment="1">
      <alignment horizontal="left" vertical="top" wrapText="1"/>
      <protection/>
    </xf>
    <xf numFmtId="3" fontId="20" fillId="0" borderId="17" xfId="52" applyNumberFormat="1" applyFont="1" applyFill="1" applyBorder="1" applyAlignment="1">
      <alignment horizontal="right" vertical="top" wrapText="1"/>
      <protection/>
    </xf>
    <xf numFmtId="3" fontId="20" fillId="0" borderId="17" xfId="52" applyNumberFormat="1" applyFont="1" applyFill="1" applyBorder="1" applyAlignment="1">
      <alignment horizontal="center" vertical="top" wrapText="1"/>
      <protection/>
    </xf>
    <xf numFmtId="3" fontId="41" fillId="0" borderId="17" xfId="0" applyNumberFormat="1" applyFont="1" applyFill="1" applyBorder="1" applyAlignment="1">
      <alignment vertical="top" wrapText="1"/>
    </xf>
    <xf numFmtId="4" fontId="41" fillId="0" borderId="17" xfId="0" applyNumberFormat="1" applyFont="1" applyFill="1" applyBorder="1" applyAlignment="1">
      <alignment vertical="top" wrapText="1"/>
    </xf>
    <xf numFmtId="3" fontId="20" fillId="0" borderId="18" xfId="52" applyNumberFormat="1" applyFont="1" applyBorder="1" applyAlignment="1">
      <alignment wrapText="1"/>
      <protection/>
    </xf>
    <xf numFmtId="4" fontId="20" fillId="0" borderId="18" xfId="52" applyNumberFormat="1" applyFont="1" applyBorder="1" applyAlignment="1">
      <alignment wrapText="1"/>
      <protection/>
    </xf>
    <xf numFmtId="9" fontId="41" fillId="0" borderId="17" xfId="52" applyNumberFormat="1" applyFont="1" applyFill="1" applyBorder="1" applyAlignment="1">
      <alignment horizontal="center" vertical="top" wrapText="1"/>
      <protection/>
    </xf>
    <xf numFmtId="9" fontId="20" fillId="0" borderId="18" xfId="52" applyNumberFormat="1" applyFont="1" applyFill="1" applyBorder="1" applyAlignment="1">
      <alignment horizontal="center" wrapText="1"/>
      <protection/>
    </xf>
    <xf numFmtId="4" fontId="41" fillId="0" borderId="17" xfId="0" applyNumberFormat="1" applyFont="1" applyFill="1" applyBorder="1" applyAlignment="1">
      <alignment horizontal="left" vertical="top" wrapText="1"/>
    </xf>
    <xf numFmtId="166" fontId="40" fillId="2" borderId="17" xfId="0" applyNumberFormat="1" applyFont="1" applyFill="1" applyBorder="1" applyAlignment="1">
      <alignment horizontal="center" vertical="top" wrapText="1"/>
    </xf>
    <xf numFmtId="3" fontId="18" fillId="0" borderId="17" xfId="0" applyNumberFormat="1" applyFont="1" applyBorder="1" applyAlignment="1">
      <alignment horizontal="left" vertical="top" wrapText="1"/>
    </xf>
    <xf numFmtId="3" fontId="41" fillId="0" borderId="19" xfId="0" applyNumberFormat="1" applyFont="1" applyFill="1" applyBorder="1" applyAlignment="1">
      <alignment vertical="top" wrapText="1"/>
    </xf>
    <xf numFmtId="4" fontId="41" fillId="0" borderId="19" xfId="0" applyNumberFormat="1" applyFont="1" applyFill="1" applyBorder="1" applyAlignment="1">
      <alignment vertical="top" wrapText="1"/>
    </xf>
    <xf numFmtId="9" fontId="41" fillId="0" borderId="19" xfId="52" applyNumberFormat="1" applyFont="1" applyFill="1" applyBorder="1" applyAlignment="1">
      <alignment vertical="top" wrapText="1"/>
      <protection/>
    </xf>
    <xf numFmtId="1" fontId="18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3" fontId="40" fillId="2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166" fontId="22" fillId="2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3" fontId="18" fillId="0" borderId="20" xfId="0" applyNumberFormat="1" applyFon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3" fontId="41" fillId="0" borderId="17" xfId="0" applyNumberFormat="1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28" fillId="0" borderId="22" xfId="0" applyFont="1" applyFill="1" applyBorder="1" applyAlignment="1">
      <alignment horizontal="left" vertical="top"/>
    </xf>
    <xf numFmtId="4" fontId="28" fillId="0" borderId="13" xfId="0" applyNumberFormat="1" applyFont="1" applyFill="1" applyBorder="1" applyAlignment="1">
      <alignment horizontal="left" vertical="top"/>
    </xf>
    <xf numFmtId="4" fontId="28" fillId="0" borderId="13" xfId="0" applyNumberFormat="1" applyFont="1" applyFill="1" applyBorder="1" applyAlignment="1">
      <alignment vertical="top"/>
    </xf>
    <xf numFmtId="4" fontId="28" fillId="18" borderId="23" xfId="0" applyNumberFormat="1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left" vertical="top"/>
    </xf>
    <xf numFmtId="0" fontId="28" fillId="0" borderId="13" xfId="0" applyFont="1" applyFill="1" applyBorder="1" applyAlignment="1">
      <alignment vertical="top"/>
    </xf>
    <xf numFmtId="0" fontId="37" fillId="18" borderId="23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left" vertical="top"/>
    </xf>
    <xf numFmtId="0" fontId="37" fillId="18" borderId="13" xfId="0" applyFont="1" applyFill="1" applyBorder="1" applyAlignment="1">
      <alignment horizontal="center" vertical="top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3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SheetLayoutView="100" zoomScalePageLayoutView="0" workbookViewId="0" topLeftCell="A1">
      <selection activeCell="E15" sqref="E15"/>
    </sheetView>
  </sheetViews>
  <sheetFormatPr defaultColWidth="8.8515625" defaultRowHeight="12.75"/>
  <cols>
    <col min="1" max="1" width="37.7109375" style="1" customWidth="1"/>
    <col min="2" max="2" width="17.7109375" style="1" customWidth="1"/>
    <col min="3" max="3" width="19.00390625" style="2" customWidth="1"/>
    <col min="4" max="4" width="17.140625" style="2" customWidth="1"/>
    <col min="5" max="5" width="13.57421875" style="1" customWidth="1"/>
    <col min="6" max="6" width="13.00390625" style="1" customWidth="1"/>
    <col min="7" max="7" width="19.7109375" style="1" customWidth="1"/>
    <col min="8" max="8" width="11.28125" style="1" customWidth="1"/>
    <col min="9" max="9" width="14.28125" style="1" customWidth="1"/>
    <col min="10" max="10" width="9.140625" style="1" customWidth="1"/>
    <col min="11" max="11" width="4.00390625" style="1" customWidth="1"/>
    <col min="12" max="12" width="11.7109375" style="1" customWidth="1"/>
    <col min="13" max="13" width="12.421875" style="1" customWidth="1"/>
    <col min="14" max="16384" width="8.8515625" style="1" customWidth="1"/>
  </cols>
  <sheetData>
    <row r="1" spans="1:9" ht="20.25">
      <c r="A1" s="139" t="s">
        <v>0</v>
      </c>
      <c r="B1" s="139"/>
      <c r="C1" s="139"/>
      <c r="D1" s="119"/>
      <c r="E1" s="119"/>
      <c r="F1" s="119"/>
      <c r="G1" s="119"/>
      <c r="H1" s="119"/>
      <c r="I1" s="119"/>
    </row>
    <row r="2" ht="12.75">
      <c r="D2" s="1"/>
    </row>
    <row r="3" spans="1:14" s="5" customFormat="1" ht="23.25" customHeight="1">
      <c r="A3" s="120" t="s">
        <v>1</v>
      </c>
      <c r="B3" s="121" t="s">
        <v>2</v>
      </c>
      <c r="C3" s="120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15.75">
      <c r="A4" s="120"/>
      <c r="B4" s="122" t="s">
        <v>4</v>
      </c>
      <c r="C4" s="122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5.75">
      <c r="A5" s="123" t="s">
        <v>6</v>
      </c>
      <c r="B5" s="124">
        <v>100700000</v>
      </c>
      <c r="C5" s="127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1" s="7" customFormat="1" ht="16.5" thickBot="1">
      <c r="A6" s="132"/>
      <c r="B6" s="133"/>
      <c r="C6" s="134"/>
      <c r="D6" s="6"/>
      <c r="E6" s="6"/>
      <c r="F6" s="6"/>
      <c r="G6" s="6"/>
      <c r="H6" s="6"/>
      <c r="I6" s="6"/>
      <c r="J6" s="6"/>
      <c r="K6" s="6"/>
    </row>
    <row r="7" spans="1:11" s="7" customFormat="1" ht="16.5" thickTop="1">
      <c r="A7" s="125" t="s">
        <v>7</v>
      </c>
      <c r="B7" s="126">
        <v>100700000</v>
      </c>
      <c r="C7" s="128">
        <f>SUM(C5:C6)</f>
        <v>1</v>
      </c>
      <c r="D7" s="6"/>
      <c r="E7" s="6"/>
      <c r="F7" s="6"/>
      <c r="G7" s="6"/>
      <c r="H7" s="6"/>
      <c r="I7" s="6"/>
      <c r="J7" s="6"/>
      <c r="K7" s="6"/>
    </row>
    <row r="8" spans="1:14" s="10" customFormat="1" ht="18" customHeight="1">
      <c r="A8" s="8" t="s">
        <v>8</v>
      </c>
      <c r="B8" s="9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</row>
    <row r="9" spans="3:4" ht="12.75">
      <c r="C9" s="1"/>
      <c r="D9" s="1"/>
    </row>
    <row r="10" spans="1:9" s="11" customFormat="1" ht="15" customHeight="1">
      <c r="A10" s="12"/>
      <c r="B10" s="13"/>
      <c r="C10" s="13"/>
      <c r="D10" s="13"/>
      <c r="E10" s="13"/>
      <c r="F10" s="13"/>
      <c r="G10" s="13"/>
      <c r="H10" s="3"/>
      <c r="I10" s="14"/>
    </row>
    <row r="11" spans="1:9" s="18" customFormat="1" ht="33" customHeight="1">
      <c r="A11" s="15" t="s">
        <v>9</v>
      </c>
      <c r="B11" s="13"/>
      <c r="C11" s="13"/>
      <c r="D11" s="16"/>
      <c r="E11" s="16"/>
      <c r="F11" s="16"/>
      <c r="G11" s="16"/>
      <c r="H11" s="17"/>
      <c r="I11" s="17"/>
    </row>
    <row r="12" spans="1:9" s="18" customFormat="1" ht="33" customHeight="1">
      <c r="A12" s="137" t="s">
        <v>181</v>
      </c>
      <c r="B12" s="137" t="s">
        <v>182</v>
      </c>
      <c r="C12" s="141"/>
      <c r="D12" s="16"/>
      <c r="E12" s="16"/>
      <c r="F12" s="16"/>
      <c r="G12" s="16"/>
      <c r="H12" s="17"/>
      <c r="I12" s="17"/>
    </row>
    <row r="13" spans="1:9" s="18" customFormat="1" ht="14.25" customHeight="1">
      <c r="A13" s="143"/>
      <c r="B13" s="141"/>
      <c r="C13" s="141"/>
      <c r="D13" s="16"/>
      <c r="E13" s="16"/>
      <c r="F13" s="16"/>
      <c r="G13" s="16"/>
      <c r="H13" s="17"/>
      <c r="I13" s="17"/>
    </row>
    <row r="14" spans="1:9" s="18" customFormat="1" ht="33" customHeight="1">
      <c r="A14" s="129" t="s">
        <v>185</v>
      </c>
      <c r="B14" s="144" t="s">
        <v>175</v>
      </c>
      <c r="C14" s="145"/>
      <c r="D14" s="16"/>
      <c r="E14" s="16"/>
      <c r="F14" s="16"/>
      <c r="G14" s="16"/>
      <c r="H14" s="17"/>
      <c r="I14" s="17"/>
    </row>
    <row r="15" spans="1:9" s="18" customFormat="1" ht="33" customHeight="1">
      <c r="A15" s="16"/>
      <c r="B15" s="16"/>
      <c r="C15" s="16"/>
      <c r="D15" s="16"/>
      <c r="E15" s="16"/>
      <c r="F15" s="16"/>
      <c r="G15" s="16"/>
      <c r="H15" s="17"/>
      <c r="I15" s="17"/>
    </row>
    <row r="16" spans="1:9" s="18" customFormat="1" ht="33" customHeight="1">
      <c r="A16" s="19" t="s">
        <v>11</v>
      </c>
      <c r="B16" s="1"/>
      <c r="C16" s="16"/>
      <c r="D16" s="16"/>
      <c r="E16" s="16"/>
      <c r="F16" s="16"/>
      <c r="G16" s="16"/>
      <c r="H16" s="17"/>
      <c r="I16" s="17"/>
    </row>
    <row r="17" spans="1:9" s="18" customFormat="1" ht="21" customHeight="1">
      <c r="A17" s="140" t="s">
        <v>183</v>
      </c>
      <c r="B17" s="141"/>
      <c r="C17" s="141"/>
      <c r="D17" s="16"/>
      <c r="E17" s="16"/>
      <c r="F17" s="16"/>
      <c r="G17" s="16"/>
      <c r="H17" s="17"/>
      <c r="I17" s="17"/>
    </row>
    <row r="18" spans="1:9" s="18" customFormat="1" ht="45.75" customHeight="1">
      <c r="A18" s="130" t="s">
        <v>184</v>
      </c>
      <c r="B18" s="137" t="s">
        <v>182</v>
      </c>
      <c r="C18" s="138"/>
      <c r="D18" s="16"/>
      <c r="E18" s="16"/>
      <c r="F18" s="16"/>
      <c r="G18" s="16"/>
      <c r="H18" s="17"/>
      <c r="I18" s="17"/>
    </row>
    <row r="19" spans="1:9" s="18" customFormat="1" ht="33" customHeight="1">
      <c r="A19" s="131" t="s">
        <v>176</v>
      </c>
      <c r="B19" s="142" t="s">
        <v>10</v>
      </c>
      <c r="C19" s="136"/>
      <c r="D19" s="16"/>
      <c r="E19" s="16"/>
      <c r="F19" s="16"/>
      <c r="G19" s="16"/>
      <c r="H19" s="17"/>
      <c r="I19" s="17"/>
    </row>
    <row r="20" spans="1:9" s="18" customFormat="1" ht="33" customHeight="1">
      <c r="A20" s="131" t="s">
        <v>177</v>
      </c>
      <c r="B20" s="135" t="s">
        <v>12</v>
      </c>
      <c r="C20" s="136"/>
      <c r="D20" s="16"/>
      <c r="E20" s="16"/>
      <c r="F20" s="16"/>
      <c r="G20" s="16"/>
      <c r="H20" s="17"/>
      <c r="I20" s="17"/>
    </row>
    <row r="21" spans="1:9" s="18" customFormat="1" ht="33" customHeight="1">
      <c r="A21" s="131" t="s">
        <v>178</v>
      </c>
      <c r="B21" s="135" t="s">
        <v>12</v>
      </c>
      <c r="C21" s="136"/>
      <c r="D21" s="16"/>
      <c r="E21" s="16"/>
      <c r="F21" s="16"/>
      <c r="G21" s="16"/>
      <c r="H21" s="17"/>
      <c r="I21" s="17"/>
    </row>
    <row r="22" spans="1:9" s="18" customFormat="1" ht="33" customHeight="1">
      <c r="A22" s="131" t="s">
        <v>179</v>
      </c>
      <c r="B22" s="135" t="s">
        <v>13</v>
      </c>
      <c r="C22" s="136"/>
      <c r="D22" s="16"/>
      <c r="E22" s="16"/>
      <c r="F22" s="16"/>
      <c r="G22" s="16"/>
      <c r="H22" s="17"/>
      <c r="I22" s="17"/>
    </row>
    <row r="23" spans="1:9" s="18" customFormat="1" ht="33" customHeight="1">
      <c r="A23" s="131" t="s">
        <v>180</v>
      </c>
      <c r="B23" s="135" t="s">
        <v>13</v>
      </c>
      <c r="C23" s="136"/>
      <c r="D23" s="16"/>
      <c r="E23" s="16"/>
      <c r="F23" s="16"/>
      <c r="G23" s="16"/>
      <c r="H23" s="17"/>
      <c r="I23" s="17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</sheetData>
  <sheetProtection selectLockedCells="1" selectUnlockedCells="1"/>
  <mergeCells count="11">
    <mergeCell ref="B18:C18"/>
    <mergeCell ref="A1:C1"/>
    <mergeCell ref="A17:C17"/>
    <mergeCell ref="B19:C19"/>
    <mergeCell ref="A12:A13"/>
    <mergeCell ref="B12:C13"/>
    <mergeCell ref="B14:C14"/>
    <mergeCell ref="B20:C20"/>
    <mergeCell ref="B21:C21"/>
    <mergeCell ref="B22:C22"/>
    <mergeCell ref="B23:C23"/>
  </mergeCells>
  <printOptions/>
  <pageMargins left="0.4" right="0.2361111111111111" top="0.59" bottom="0.35" header="0.28" footer="0.15763888888888888"/>
  <pageSetup horizontalDpi="300" verticalDpi="300" orientation="portrait" paperSize="9" r:id="rId1"/>
  <headerFooter alignWithMargins="0">
    <oddFooter>&amp;R&amp;"Arial Narrow,Normale"&amp;9&amp;P/&amp;N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zoomScale="95" zoomScaleNormal="95" zoomScalePageLayoutView="0" workbookViewId="0" topLeftCell="A1">
      <pane ySplit="1650" topLeftCell="BM151" activePane="bottomLeft" state="split"/>
      <selection pane="topLeft" activeCell="A1" sqref="A1"/>
      <selection pane="bottomLeft" activeCell="B164" sqref="B164"/>
    </sheetView>
  </sheetViews>
  <sheetFormatPr defaultColWidth="9.140625" defaultRowHeight="12.75"/>
  <cols>
    <col min="1" max="1" width="4.8515625" style="20" customWidth="1"/>
    <col min="2" max="2" width="28.28125" style="20" customWidth="1"/>
    <col min="3" max="3" width="21.140625" style="20" customWidth="1"/>
    <col min="4" max="4" width="12.28125" style="21" customWidth="1"/>
    <col min="5" max="5" width="11.8515625" style="20" customWidth="1"/>
    <col min="6" max="6" width="10.7109375" style="20" customWidth="1"/>
    <col min="7" max="7" width="9.140625" style="20" customWidth="1"/>
    <col min="8" max="8" width="10.8515625" style="20" customWidth="1"/>
    <col min="9" max="16384" width="9.140625" style="20" customWidth="1"/>
  </cols>
  <sheetData>
    <row r="1" spans="1:5" s="26" customFormat="1" ht="72.75" customHeight="1">
      <c r="A1" s="22" t="s">
        <v>14</v>
      </c>
      <c r="B1" s="23" t="s">
        <v>15</v>
      </c>
      <c r="C1" s="24" t="s">
        <v>16</v>
      </c>
      <c r="D1" s="23" t="s">
        <v>17</v>
      </c>
      <c r="E1" s="25" t="s">
        <v>18</v>
      </c>
    </row>
    <row r="2" spans="1:5" s="26" customFormat="1" ht="9.75" customHeight="1">
      <c r="A2" s="146" t="s">
        <v>19</v>
      </c>
      <c r="B2" s="146"/>
      <c r="C2" s="146"/>
      <c r="D2" s="146"/>
      <c r="E2" s="146"/>
    </row>
    <row r="3" spans="1:5" ht="11.25">
      <c r="A3" s="27"/>
      <c r="B3" s="21" t="s">
        <v>20</v>
      </c>
      <c r="C3" s="28">
        <v>695451</v>
      </c>
      <c r="D3" s="29" t="e">
        <f>C3/#REF!</f>
        <v>#REF!</v>
      </c>
      <c r="E3" s="30" t="e">
        <f>D3*#REF!</f>
        <v>#REF!</v>
      </c>
    </row>
    <row r="4" spans="1:5" ht="11.25">
      <c r="A4" s="27"/>
      <c r="B4" s="21" t="s">
        <v>21</v>
      </c>
      <c r="C4" s="28">
        <v>663356</v>
      </c>
      <c r="D4" s="29"/>
      <c r="E4" s="30"/>
    </row>
    <row r="5" spans="1:5" ht="11.25">
      <c r="A5" s="27"/>
      <c r="B5" s="21" t="s">
        <v>22</v>
      </c>
      <c r="C5" s="28">
        <v>783774</v>
      </c>
      <c r="D5" s="29"/>
      <c r="E5" s="30"/>
    </row>
    <row r="6" spans="1:5" ht="11.25">
      <c r="A6" s="27"/>
      <c r="B6" s="21" t="s">
        <v>23</v>
      </c>
      <c r="C6" s="28">
        <v>152445222</v>
      </c>
      <c r="D6" s="29"/>
      <c r="E6" s="30"/>
    </row>
    <row r="7" spans="1:5" ht="11.25">
      <c r="A7" s="27"/>
      <c r="B7" s="21" t="s">
        <v>24</v>
      </c>
      <c r="C7" s="28">
        <v>1580539</v>
      </c>
      <c r="D7" s="29"/>
      <c r="E7" s="30"/>
    </row>
    <row r="8" spans="1:5" ht="11.25">
      <c r="A8" s="27"/>
      <c r="B8" s="21" t="s">
        <v>25</v>
      </c>
      <c r="C8" s="28">
        <v>2219498</v>
      </c>
      <c r="D8" s="29"/>
      <c r="E8" s="30"/>
    </row>
    <row r="9" spans="1:5" ht="22.5">
      <c r="A9" s="27"/>
      <c r="B9" s="21" t="s">
        <v>26</v>
      </c>
      <c r="C9" s="28">
        <v>3365319</v>
      </c>
      <c r="D9" s="29"/>
      <c r="E9" s="30"/>
    </row>
    <row r="10" spans="1:5" ht="11.25">
      <c r="A10" s="27"/>
      <c r="B10" s="21" t="s">
        <v>27</v>
      </c>
      <c r="C10" s="28">
        <v>2613334</v>
      </c>
      <c r="D10" s="29"/>
      <c r="E10" s="30"/>
    </row>
    <row r="11" spans="1:5" ht="11.25">
      <c r="A11" s="27"/>
      <c r="B11" s="21" t="s">
        <v>28</v>
      </c>
      <c r="C11" s="28">
        <v>6050</v>
      </c>
      <c r="D11" s="29"/>
      <c r="E11" s="30"/>
    </row>
    <row r="12" spans="1:5" ht="22.5">
      <c r="A12" s="27"/>
      <c r="B12" s="21" t="s">
        <v>29</v>
      </c>
      <c r="C12" s="28">
        <v>1394220</v>
      </c>
      <c r="D12" s="29"/>
      <c r="E12" s="30"/>
    </row>
    <row r="13" spans="1:5" ht="11.25">
      <c r="A13" s="27"/>
      <c r="B13" s="21" t="s">
        <v>30</v>
      </c>
      <c r="C13" s="28">
        <v>1003655</v>
      </c>
      <c r="D13" s="29"/>
      <c r="E13" s="30"/>
    </row>
    <row r="14" spans="1:5" ht="11.25">
      <c r="A14" s="27"/>
      <c r="B14" s="21" t="s">
        <v>31</v>
      </c>
      <c r="C14" s="28">
        <v>602882</v>
      </c>
      <c r="D14" s="29"/>
      <c r="E14" s="30"/>
    </row>
    <row r="15" spans="1:5" ht="22.5">
      <c r="A15" s="27"/>
      <c r="B15" s="21" t="s">
        <v>32</v>
      </c>
      <c r="C15" s="28">
        <v>1165182</v>
      </c>
      <c r="D15" s="29"/>
      <c r="E15" s="30"/>
    </row>
    <row r="16" spans="1:5" ht="22.5">
      <c r="A16" s="27"/>
      <c r="B16" s="21" t="s">
        <v>33</v>
      </c>
      <c r="C16" s="28">
        <v>15480</v>
      </c>
      <c r="D16" s="29"/>
      <c r="E16" s="30"/>
    </row>
    <row r="17" spans="1:5" ht="11.25">
      <c r="A17" s="27"/>
      <c r="B17" s="21" t="s">
        <v>34</v>
      </c>
      <c r="C17" s="28">
        <v>3123916</v>
      </c>
      <c r="D17" s="29"/>
      <c r="E17" s="30"/>
    </row>
    <row r="18" spans="1:5" ht="11.25">
      <c r="A18" s="27"/>
      <c r="B18" s="21" t="s">
        <v>35</v>
      </c>
      <c r="C18" s="28">
        <v>972622</v>
      </c>
      <c r="D18" s="29"/>
      <c r="E18" s="30"/>
    </row>
    <row r="19" spans="1:5" ht="11.25">
      <c r="A19" s="27"/>
      <c r="B19" s="21" t="s">
        <v>36</v>
      </c>
      <c r="C19" s="28">
        <v>1503094</v>
      </c>
      <c r="D19" s="29"/>
      <c r="E19" s="30"/>
    </row>
    <row r="20" spans="1:5" ht="11.25">
      <c r="A20" s="27"/>
      <c r="B20" s="21" t="s">
        <v>37</v>
      </c>
      <c r="C20" s="28">
        <v>3429721</v>
      </c>
      <c r="D20" s="29"/>
      <c r="E20" s="30"/>
    </row>
    <row r="21" spans="1:5" ht="11.25">
      <c r="A21" s="27"/>
      <c r="B21" s="21" t="s">
        <v>38</v>
      </c>
      <c r="C21" s="28">
        <v>3230049</v>
      </c>
      <c r="D21" s="29"/>
      <c r="E21" s="30"/>
    </row>
    <row r="22" spans="1:5" ht="11.25">
      <c r="A22" s="27"/>
      <c r="B22" s="21" t="s">
        <v>39</v>
      </c>
      <c r="C22" s="28">
        <v>1060415</v>
      </c>
      <c r="D22" s="29"/>
      <c r="E22" s="30"/>
    </row>
    <row r="23" spans="1:5" ht="11.25">
      <c r="A23" s="27"/>
      <c r="B23" s="21" t="s">
        <v>40</v>
      </c>
      <c r="C23" s="28">
        <v>919309</v>
      </c>
      <c r="D23" s="29"/>
      <c r="E23" s="30"/>
    </row>
    <row r="24" spans="1:5" ht="22.5">
      <c r="A24" s="27"/>
      <c r="B24" s="21" t="s">
        <v>41</v>
      </c>
      <c r="C24" s="28">
        <v>2140457</v>
      </c>
      <c r="D24" s="29"/>
      <c r="E24" s="30"/>
    </row>
    <row r="25" spans="1:5" ht="22.5">
      <c r="A25" s="27"/>
      <c r="B25" s="21" t="s">
        <v>42</v>
      </c>
      <c r="C25" s="28">
        <v>694677</v>
      </c>
      <c r="D25" s="29"/>
      <c r="E25" s="30"/>
    </row>
    <row r="26" spans="1:5" ht="22.5">
      <c r="A26" s="27"/>
      <c r="B26" s="21" t="s">
        <v>43</v>
      </c>
      <c r="C26" s="28">
        <v>5160</v>
      </c>
      <c r="D26" s="29"/>
      <c r="E26" s="30"/>
    </row>
    <row r="27" spans="1:5" ht="22.5">
      <c r="A27" s="27"/>
      <c r="B27" s="21" t="s">
        <v>44</v>
      </c>
      <c r="C27" s="28">
        <v>2772010</v>
      </c>
      <c r="D27" s="29"/>
      <c r="E27" s="30"/>
    </row>
    <row r="28" spans="1:5" ht="22.5">
      <c r="A28" s="27"/>
      <c r="B28" s="21" t="s">
        <v>45</v>
      </c>
      <c r="C28" s="28">
        <v>1502716</v>
      </c>
      <c r="D28" s="29"/>
      <c r="E28" s="30"/>
    </row>
    <row r="29" spans="1:5" ht="11.25">
      <c r="A29" s="27"/>
      <c r="B29" s="21" t="s">
        <v>46</v>
      </c>
      <c r="C29" s="28">
        <v>2172279</v>
      </c>
      <c r="D29" s="29"/>
      <c r="E29" s="30"/>
    </row>
    <row r="30" spans="1:5" ht="11.25">
      <c r="A30" s="27"/>
      <c r="B30" s="21" t="s">
        <v>47</v>
      </c>
      <c r="C30" s="28">
        <v>976600</v>
      </c>
      <c r="D30" s="29"/>
      <c r="E30" s="30"/>
    </row>
    <row r="31" spans="1:5" ht="11.25">
      <c r="A31" s="27"/>
      <c r="B31" s="21" t="s">
        <v>48</v>
      </c>
      <c r="C31" s="28">
        <v>486709</v>
      </c>
      <c r="D31" s="29"/>
      <c r="E31" s="30"/>
    </row>
    <row r="32" spans="1:5" ht="9.75" customHeight="1">
      <c r="A32" s="31" t="s">
        <v>49</v>
      </c>
      <c r="B32" s="32"/>
      <c r="C32" s="32"/>
      <c r="D32" s="29"/>
      <c r="E32" s="30"/>
    </row>
    <row r="33" spans="1:5" s="37" customFormat="1" ht="11.25">
      <c r="A33" s="33"/>
      <c r="B33" s="34" t="s">
        <v>50</v>
      </c>
      <c r="C33" s="34">
        <v>1237858</v>
      </c>
      <c r="D33" s="35"/>
      <c r="E33" s="36"/>
    </row>
    <row r="34" spans="1:5" ht="9.75" customHeight="1">
      <c r="A34" s="147" t="s">
        <v>51</v>
      </c>
      <c r="B34" s="147"/>
      <c r="C34" s="147"/>
      <c r="D34" s="29"/>
      <c r="E34" s="30"/>
    </row>
    <row r="35" spans="1:5" s="43" customFormat="1" ht="11.25">
      <c r="A35" s="38"/>
      <c r="B35" s="39" t="s">
        <v>52</v>
      </c>
      <c r="C35" s="40">
        <v>1317099</v>
      </c>
      <c r="D35" s="41">
        <v>1338668</v>
      </c>
      <c r="E35" s="42"/>
    </row>
    <row r="36" spans="1:5" s="43" customFormat="1" ht="11.25">
      <c r="A36" s="38"/>
      <c r="B36" s="39" t="s">
        <v>53</v>
      </c>
      <c r="C36" s="40">
        <v>1499171</v>
      </c>
      <c r="D36" s="41">
        <v>1659171</v>
      </c>
      <c r="E36" s="42"/>
    </row>
    <row r="37" spans="1:5" s="43" customFormat="1" ht="11.25">
      <c r="A37" s="38"/>
      <c r="B37" s="39" t="s">
        <v>54</v>
      </c>
      <c r="C37" s="40">
        <v>2534634</v>
      </c>
      <c r="D37" s="41">
        <v>2674634</v>
      </c>
      <c r="E37" s="42"/>
    </row>
    <row r="38" spans="1:5" s="43" customFormat="1" ht="22.5">
      <c r="A38" s="38"/>
      <c r="B38" s="39" t="s">
        <v>55</v>
      </c>
      <c r="C38" s="40">
        <v>2173959</v>
      </c>
      <c r="D38" s="41">
        <v>2716439</v>
      </c>
      <c r="E38" s="42"/>
    </row>
    <row r="39" spans="1:5" s="43" customFormat="1" ht="22.5">
      <c r="A39" s="38"/>
      <c r="B39" s="39" t="s">
        <v>56</v>
      </c>
      <c r="C39" s="40">
        <v>714403</v>
      </c>
      <c r="D39" s="43">
        <v>732053</v>
      </c>
      <c r="E39" s="42"/>
    </row>
    <row r="40" spans="1:5" ht="11.25">
      <c r="A40" s="148" t="s">
        <v>57</v>
      </c>
      <c r="B40" s="148"/>
      <c r="C40" s="28"/>
      <c r="D40" s="29"/>
      <c r="E40" s="44"/>
    </row>
    <row r="41" spans="1:5" s="50" customFormat="1" ht="11.25">
      <c r="A41" s="45"/>
      <c r="B41" s="46" t="s">
        <v>58</v>
      </c>
      <c r="C41" s="47">
        <v>-908965</v>
      </c>
      <c r="D41" s="48"/>
      <c r="E41" s="49"/>
    </row>
    <row r="42" spans="1:5" s="50" customFormat="1" ht="11.25">
      <c r="A42" s="45"/>
      <c r="B42" s="46" t="s">
        <v>59</v>
      </c>
      <c r="C42" s="47">
        <v>1550041</v>
      </c>
      <c r="D42" s="48"/>
      <c r="E42" s="49"/>
    </row>
    <row r="43" spans="1:5" s="50" customFormat="1" ht="11.25">
      <c r="A43" s="45"/>
      <c r="B43" s="46" t="s">
        <v>60</v>
      </c>
      <c r="C43" s="47">
        <v>735919</v>
      </c>
      <c r="D43" s="48"/>
      <c r="E43" s="49"/>
    </row>
    <row r="44" spans="1:5" s="50" customFormat="1" ht="11.25">
      <c r="A44" s="45"/>
      <c r="B44" s="46" t="s">
        <v>61</v>
      </c>
      <c r="C44" s="47">
        <v>1237855</v>
      </c>
      <c r="D44" s="48"/>
      <c r="E44" s="49"/>
    </row>
    <row r="45" spans="1:4" s="52" customFormat="1" ht="10.5">
      <c r="A45" s="51"/>
      <c r="B45" s="51" t="s">
        <v>62</v>
      </c>
      <c r="C45" s="51">
        <f>SUM(C41:C44)</f>
        <v>2614850</v>
      </c>
      <c r="D45" s="51"/>
    </row>
    <row r="46" spans="1:5" s="26" customFormat="1" ht="9.75" customHeight="1">
      <c r="A46" s="149" t="s">
        <v>63</v>
      </c>
      <c r="B46" s="149"/>
      <c r="C46" s="53">
        <f>SUM(C3:C39)</f>
        <v>203020820</v>
      </c>
      <c r="D46" s="54">
        <f>SUM(D35:D45)</f>
        <v>9120965</v>
      </c>
      <c r="E46" s="55" t="e">
        <f>SUM(E3:E31)</f>
        <v>#REF!</v>
      </c>
    </row>
    <row r="47" spans="1:5" s="26" customFormat="1" ht="9.75" customHeight="1">
      <c r="A47" s="146" t="s">
        <v>64</v>
      </c>
      <c r="B47" s="146"/>
      <c r="C47" s="146"/>
      <c r="D47" s="146"/>
      <c r="E47" s="146"/>
    </row>
    <row r="48" spans="1:5" ht="11.25">
      <c r="A48" s="56"/>
      <c r="B48" s="57" t="s">
        <v>65</v>
      </c>
      <c r="C48" s="44">
        <v>23260003</v>
      </c>
      <c r="D48" s="29"/>
      <c r="E48" s="30"/>
    </row>
    <row r="49" spans="1:5" ht="11.25">
      <c r="A49" s="56"/>
      <c r="B49" s="57" t="s">
        <v>66</v>
      </c>
      <c r="C49" s="44">
        <v>1416549</v>
      </c>
      <c r="D49" s="29"/>
      <c r="E49" s="30"/>
    </row>
    <row r="50" spans="1:5" ht="22.5">
      <c r="A50" s="56"/>
      <c r="B50" s="57" t="s">
        <v>67</v>
      </c>
      <c r="C50" s="44">
        <v>589341</v>
      </c>
      <c r="D50" s="29"/>
      <c r="E50" s="30"/>
    </row>
    <row r="51" spans="1:5" ht="11.25">
      <c r="A51" s="56"/>
      <c r="B51" s="57" t="s">
        <v>68</v>
      </c>
      <c r="C51" s="44">
        <v>330728</v>
      </c>
      <c r="D51" s="29"/>
      <c r="E51" s="30"/>
    </row>
    <row r="52" spans="1:5" ht="11.25">
      <c r="A52" s="56"/>
      <c r="B52" s="57" t="s">
        <v>69</v>
      </c>
      <c r="C52" s="44">
        <v>2744234</v>
      </c>
      <c r="D52" s="29"/>
      <c r="E52" s="30"/>
    </row>
    <row r="53" spans="1:5" ht="11.25">
      <c r="A53" s="56"/>
      <c r="B53" s="57" t="s">
        <v>70</v>
      </c>
      <c r="C53" s="44">
        <v>1397305</v>
      </c>
      <c r="D53" s="29"/>
      <c r="E53" s="30"/>
    </row>
    <row r="54" spans="1:5" ht="11.25">
      <c r="A54" s="56"/>
      <c r="B54" s="57" t="s">
        <v>71</v>
      </c>
      <c r="C54" s="44">
        <v>1106324</v>
      </c>
      <c r="D54" s="29"/>
      <c r="E54" s="30"/>
    </row>
    <row r="55" spans="1:5" ht="11.25">
      <c r="A55" s="56"/>
      <c r="B55" s="57" t="s">
        <v>72</v>
      </c>
      <c r="C55" s="44">
        <v>170</v>
      </c>
      <c r="D55" s="29"/>
      <c r="E55" s="30"/>
    </row>
    <row r="56" spans="1:5" ht="11.25">
      <c r="A56" s="56"/>
      <c r="B56" s="57" t="s">
        <v>73</v>
      </c>
      <c r="C56" s="44">
        <v>289</v>
      </c>
      <c r="D56" s="29"/>
      <c r="E56" s="30"/>
    </row>
    <row r="57" spans="1:5" ht="11.25">
      <c r="A57" s="56"/>
      <c r="B57" s="57" t="s">
        <v>74</v>
      </c>
      <c r="C57" s="44">
        <v>170</v>
      </c>
      <c r="D57" s="29"/>
      <c r="E57" s="30"/>
    </row>
    <row r="58" spans="1:5" ht="11.25">
      <c r="A58" s="56"/>
      <c r="B58" s="57" t="s">
        <v>75</v>
      </c>
      <c r="C58" s="44">
        <v>1225233</v>
      </c>
      <c r="D58" s="29"/>
      <c r="E58" s="30"/>
    </row>
    <row r="59" spans="1:5" ht="11.25">
      <c r="A59" s="56"/>
      <c r="B59" s="57" t="s">
        <v>76</v>
      </c>
      <c r="C59" s="44">
        <v>448460</v>
      </c>
      <c r="D59" s="29"/>
      <c r="E59" s="30"/>
    </row>
    <row r="60" spans="1:5" ht="11.25">
      <c r="A60" s="56"/>
      <c r="B60" s="57" t="s">
        <v>77</v>
      </c>
      <c r="C60" s="44">
        <v>782945</v>
      </c>
      <c r="D60" s="29"/>
      <c r="E60" s="30"/>
    </row>
    <row r="61" spans="1:5" ht="11.25">
      <c r="A61" s="56"/>
      <c r="B61" s="57" t="s">
        <v>78</v>
      </c>
      <c r="C61" s="44">
        <v>289</v>
      </c>
      <c r="D61" s="29"/>
      <c r="E61" s="30"/>
    </row>
    <row r="62" spans="1:5" ht="22.5">
      <c r="A62" s="56"/>
      <c r="B62" s="57" t="s">
        <v>79</v>
      </c>
      <c r="C62" s="44">
        <v>1746628</v>
      </c>
      <c r="D62" s="29"/>
      <c r="E62" s="30"/>
    </row>
    <row r="63" spans="1:5" ht="22.5">
      <c r="A63" s="56"/>
      <c r="B63" s="57" t="s">
        <v>80</v>
      </c>
      <c r="C63" s="44">
        <v>170</v>
      </c>
      <c r="D63" s="29"/>
      <c r="E63" s="30"/>
    </row>
    <row r="64" spans="1:5" ht="9.75" customHeight="1">
      <c r="A64" s="151" t="s">
        <v>81</v>
      </c>
      <c r="B64" s="151"/>
      <c r="C64" s="44"/>
      <c r="D64" s="29"/>
      <c r="E64" s="30"/>
    </row>
    <row r="65" spans="1:5" s="63" customFormat="1" ht="11.25">
      <c r="A65" s="58"/>
      <c r="B65" s="59" t="s">
        <v>82</v>
      </c>
      <c r="C65" s="60">
        <v>289</v>
      </c>
      <c r="D65" s="61"/>
      <c r="E65" s="62"/>
    </row>
    <row r="66" spans="1:5" s="63" customFormat="1" ht="11.25">
      <c r="A66" s="58"/>
      <c r="B66" s="59" t="s">
        <v>83</v>
      </c>
      <c r="C66" s="60">
        <v>289</v>
      </c>
      <c r="D66" s="61"/>
      <c r="E66" s="62"/>
    </row>
    <row r="67" spans="1:5" s="63" customFormat="1" ht="11.25">
      <c r="A67" s="58"/>
      <c r="B67" s="59" t="s">
        <v>84</v>
      </c>
      <c r="C67" s="60">
        <v>289</v>
      </c>
      <c r="D67" s="61"/>
      <c r="E67" s="62"/>
    </row>
    <row r="68" spans="1:5" s="63" customFormat="1" ht="11.25">
      <c r="A68" s="58"/>
      <c r="B68" s="59" t="s">
        <v>85</v>
      </c>
      <c r="C68" s="60">
        <v>195131</v>
      </c>
      <c r="D68" s="61"/>
      <c r="E68" s="62"/>
    </row>
    <row r="69" spans="1:5" s="63" customFormat="1" ht="11.25">
      <c r="A69" s="58"/>
      <c r="B69" s="59" t="s">
        <v>86</v>
      </c>
      <c r="C69" s="60">
        <v>193203</v>
      </c>
      <c r="D69" s="61"/>
      <c r="E69" s="62"/>
    </row>
    <row r="70" spans="1:5" s="69" customFormat="1" ht="11.25">
      <c r="A70" s="64"/>
      <c r="B70" s="65" t="s">
        <v>87</v>
      </c>
      <c r="C70" s="66">
        <v>170</v>
      </c>
      <c r="D70" s="67"/>
      <c r="E70" s="68"/>
    </row>
    <row r="71" spans="1:5" s="69" customFormat="1" ht="11.25">
      <c r="A71" s="64"/>
      <c r="B71" s="65" t="s">
        <v>88</v>
      </c>
      <c r="C71" s="66">
        <v>1339084</v>
      </c>
      <c r="D71" s="67"/>
      <c r="E71" s="68"/>
    </row>
    <row r="72" spans="1:5" s="69" customFormat="1" ht="11.25">
      <c r="A72" s="70"/>
      <c r="B72" s="65" t="s">
        <v>89</v>
      </c>
      <c r="C72" s="66">
        <v>289</v>
      </c>
      <c r="D72" s="67"/>
      <c r="E72" s="71"/>
    </row>
    <row r="73" spans="1:5" s="69" customFormat="1" ht="11.25">
      <c r="A73" s="70"/>
      <c r="B73" s="65" t="s">
        <v>90</v>
      </c>
      <c r="C73" s="66">
        <v>21877667</v>
      </c>
      <c r="D73" s="67"/>
      <c r="E73" s="71"/>
    </row>
    <row r="74" spans="1:5" ht="9.75" customHeight="1">
      <c r="A74" s="150" t="s">
        <v>51</v>
      </c>
      <c r="B74" s="150"/>
      <c r="C74" s="150"/>
      <c r="D74" s="29"/>
      <c r="E74" s="30"/>
    </row>
    <row r="75" spans="1:5" s="43" customFormat="1" ht="11.25">
      <c r="A75" s="73"/>
      <c r="B75" s="74" t="s">
        <v>91</v>
      </c>
      <c r="C75" s="40">
        <v>100</v>
      </c>
      <c r="D75" s="41">
        <v>21877766</v>
      </c>
      <c r="E75" s="42"/>
    </row>
    <row r="76" spans="1:5" ht="9.75" customHeight="1">
      <c r="A76" s="151" t="s">
        <v>57</v>
      </c>
      <c r="B76" s="151"/>
      <c r="C76" s="75"/>
      <c r="D76" s="76"/>
      <c r="E76" s="77"/>
    </row>
    <row r="77" spans="1:5" s="50" customFormat="1" ht="11.25">
      <c r="A77" s="78"/>
      <c r="B77" s="79" t="s">
        <v>92</v>
      </c>
      <c r="C77" s="80">
        <f>422060-45420</f>
        <v>376640</v>
      </c>
      <c r="D77" s="81"/>
      <c r="E77" s="82"/>
    </row>
    <row r="78" spans="1:5" s="50" customFormat="1" ht="11.25">
      <c r="A78" s="78"/>
      <c r="B78" s="79" t="s">
        <v>93</v>
      </c>
      <c r="C78" s="80">
        <f>2346393-150000</f>
        <v>2196393</v>
      </c>
      <c r="D78" s="81"/>
      <c r="E78" s="82"/>
    </row>
    <row r="79" spans="1:4" s="52" customFormat="1" ht="10.5">
      <c r="A79" s="51"/>
      <c r="B79" s="51" t="s">
        <v>62</v>
      </c>
      <c r="C79" s="51">
        <f>SUM(C77:C78)</f>
        <v>2573033</v>
      </c>
      <c r="D79" s="51"/>
    </row>
    <row r="80" spans="1:5" s="43" customFormat="1" ht="11.25">
      <c r="A80" s="73"/>
      <c r="B80" s="74"/>
      <c r="C80" s="41"/>
      <c r="D80" s="40"/>
      <c r="E80" s="42"/>
    </row>
    <row r="81" spans="1:5" s="26" customFormat="1" ht="12.75">
      <c r="A81" s="83" t="s">
        <v>94</v>
      </c>
      <c r="B81" s="84"/>
      <c r="C81" s="85">
        <f>SUM(C48:C75)</f>
        <v>58655349</v>
      </c>
      <c r="D81" s="86">
        <f>SUM(D48:D78)</f>
        <v>21877766</v>
      </c>
      <c r="E81" s="87">
        <f>SUM(E48:E78)</f>
        <v>0</v>
      </c>
    </row>
    <row r="82" spans="1:5" ht="22.5">
      <c r="A82" s="56"/>
      <c r="B82" s="57" t="s">
        <v>95</v>
      </c>
      <c r="C82" s="44">
        <v>39708</v>
      </c>
      <c r="D82" s="29"/>
      <c r="E82" s="30"/>
    </row>
    <row r="83" spans="1:5" ht="11.25">
      <c r="A83" s="56"/>
      <c r="B83" s="57" t="s">
        <v>96</v>
      </c>
      <c r="C83" s="44">
        <v>590</v>
      </c>
      <c r="D83" s="29"/>
      <c r="E83" s="30"/>
    </row>
    <row r="84" spans="1:5" ht="11.25">
      <c r="A84" s="56"/>
      <c r="B84" s="57" t="s">
        <v>97</v>
      </c>
      <c r="C84" s="44">
        <v>1510</v>
      </c>
      <c r="D84" s="29"/>
      <c r="E84" s="30"/>
    </row>
    <row r="85" spans="1:5" ht="11.25">
      <c r="A85" s="56"/>
      <c r="B85" s="57" t="s">
        <v>98</v>
      </c>
      <c r="C85" s="44">
        <v>580</v>
      </c>
      <c r="D85" s="29"/>
      <c r="E85" s="30"/>
    </row>
    <row r="86" spans="1:5" ht="11.25">
      <c r="A86" s="56"/>
      <c r="B86" s="57" t="s">
        <v>99</v>
      </c>
      <c r="C86" s="44">
        <v>680</v>
      </c>
      <c r="D86" s="29"/>
      <c r="E86" s="30"/>
    </row>
    <row r="87" spans="1:5" ht="11.25">
      <c r="A87" s="56"/>
      <c r="B87" s="57" t="s">
        <v>100</v>
      </c>
      <c r="C87" s="44">
        <v>1300</v>
      </c>
      <c r="D87" s="29"/>
      <c r="E87" s="30"/>
    </row>
    <row r="88" spans="1:5" ht="11.25">
      <c r="A88" s="56"/>
      <c r="B88" s="57" t="s">
        <v>101</v>
      </c>
      <c r="C88" s="44">
        <v>470</v>
      </c>
      <c r="D88" s="29"/>
      <c r="E88" s="30"/>
    </row>
    <row r="89" spans="1:5" ht="11.25">
      <c r="A89" s="56"/>
      <c r="B89" s="57" t="s">
        <v>102</v>
      </c>
      <c r="C89" s="44">
        <v>1060</v>
      </c>
      <c r="D89" s="29"/>
      <c r="E89" s="30"/>
    </row>
    <row r="90" spans="1:5" ht="22.5">
      <c r="A90" s="56"/>
      <c r="B90" s="57" t="s">
        <v>103</v>
      </c>
      <c r="C90" s="44">
        <v>27488</v>
      </c>
      <c r="D90" s="29"/>
      <c r="E90" s="30"/>
    </row>
    <row r="91" spans="1:5" ht="11.25">
      <c r="A91" s="56"/>
      <c r="B91" s="57" t="s">
        <v>104</v>
      </c>
      <c r="C91" s="44">
        <v>213531</v>
      </c>
      <c r="D91" s="29"/>
      <c r="E91" s="30"/>
    </row>
    <row r="92" spans="1:5" ht="11.25">
      <c r="A92" s="56"/>
      <c r="B92" s="57" t="s">
        <v>105</v>
      </c>
      <c r="C92" s="44">
        <v>1570</v>
      </c>
      <c r="D92" s="29"/>
      <c r="E92" s="30"/>
    </row>
    <row r="93" spans="1:5" ht="11.25">
      <c r="A93" s="56"/>
      <c r="B93" s="57" t="s">
        <v>106</v>
      </c>
      <c r="C93" s="44">
        <v>940</v>
      </c>
      <c r="D93" s="29"/>
      <c r="E93" s="30"/>
    </row>
    <row r="94" spans="1:5" ht="11.25">
      <c r="A94" s="56"/>
      <c r="B94" s="57" t="s">
        <v>107</v>
      </c>
      <c r="C94" s="44">
        <v>600</v>
      </c>
      <c r="D94" s="29"/>
      <c r="E94" s="30"/>
    </row>
    <row r="95" spans="1:5" ht="11.25">
      <c r="A95" s="56"/>
      <c r="B95" s="57" t="s">
        <v>108</v>
      </c>
      <c r="C95" s="44">
        <v>71480</v>
      </c>
      <c r="D95" s="29"/>
      <c r="E95" s="30"/>
    </row>
    <row r="96" spans="1:5" ht="11.25">
      <c r="A96" s="56"/>
      <c r="B96" s="57" t="s">
        <v>109</v>
      </c>
      <c r="C96" s="44">
        <v>630</v>
      </c>
      <c r="D96" s="29"/>
      <c r="E96" s="30"/>
    </row>
    <row r="97" spans="1:5" ht="11.25">
      <c r="A97" s="56"/>
      <c r="B97" s="57" t="s">
        <v>110</v>
      </c>
      <c r="C97" s="44">
        <v>201537</v>
      </c>
      <c r="D97" s="29"/>
      <c r="E97" s="30"/>
    </row>
    <row r="98" spans="1:5" ht="11.25">
      <c r="A98" s="56"/>
      <c r="B98" s="57" t="s">
        <v>111</v>
      </c>
      <c r="C98" s="44">
        <v>2070</v>
      </c>
      <c r="D98" s="29"/>
      <c r="E98" s="30"/>
    </row>
    <row r="99" spans="1:5" ht="11.25">
      <c r="A99" s="56"/>
      <c r="B99" s="57" t="s">
        <v>112</v>
      </c>
      <c r="C99" s="44">
        <v>1800</v>
      </c>
      <c r="D99" s="29"/>
      <c r="E99" s="30"/>
    </row>
    <row r="100" spans="1:5" ht="22.5">
      <c r="A100" s="56"/>
      <c r="B100" s="57" t="s">
        <v>113</v>
      </c>
      <c r="C100" s="44">
        <v>480</v>
      </c>
      <c r="D100" s="29"/>
      <c r="E100" s="30"/>
    </row>
    <row r="101" spans="1:5" ht="11.25">
      <c r="A101" s="56"/>
      <c r="B101" s="57" t="s">
        <v>114</v>
      </c>
      <c r="C101" s="44">
        <v>980</v>
      </c>
      <c r="D101" s="29"/>
      <c r="E101" s="30"/>
    </row>
    <row r="102" spans="1:5" ht="22.5">
      <c r="A102" s="56"/>
      <c r="B102" s="57" t="s">
        <v>115</v>
      </c>
      <c r="C102" s="44">
        <v>53873</v>
      </c>
      <c r="D102" s="29"/>
      <c r="E102" s="30"/>
    </row>
    <row r="103" spans="1:5" ht="11.25">
      <c r="A103" s="56"/>
      <c r="B103" s="57" t="s">
        <v>116</v>
      </c>
      <c r="C103" s="44">
        <v>830</v>
      </c>
      <c r="D103" s="29"/>
      <c r="E103" s="30"/>
    </row>
    <row r="104" spans="1:5" ht="9.75" customHeight="1">
      <c r="A104" s="150" t="s">
        <v>51</v>
      </c>
      <c r="B104" s="150"/>
      <c r="C104" s="150"/>
      <c r="D104" s="29"/>
      <c r="E104" s="30"/>
    </row>
    <row r="105" spans="1:5" s="43" customFormat="1" ht="11.25">
      <c r="A105" s="73"/>
      <c r="B105" s="74" t="s">
        <v>117</v>
      </c>
      <c r="C105" s="40">
        <v>100</v>
      </c>
      <c r="D105" s="41">
        <v>3155339</v>
      </c>
      <c r="E105" s="42"/>
    </row>
    <row r="106" spans="1:5" s="43" customFormat="1" ht="11.25">
      <c r="A106" s="73"/>
      <c r="B106" s="74" t="s">
        <v>118</v>
      </c>
      <c r="C106" s="43">
        <v>97905000</v>
      </c>
      <c r="D106" s="41">
        <v>96439448</v>
      </c>
      <c r="E106" s="42"/>
    </row>
    <row r="107" spans="1:5" s="43" customFormat="1" ht="11.25">
      <c r="A107" s="73"/>
      <c r="B107" s="74"/>
      <c r="C107" s="41"/>
      <c r="D107" s="40"/>
      <c r="E107" s="42"/>
    </row>
    <row r="108" spans="1:5" s="26" customFormat="1" ht="10.5">
      <c r="A108" s="83" t="s">
        <v>119</v>
      </c>
      <c r="B108" s="84"/>
      <c r="C108" s="88">
        <f>SUM(C82:C107)</f>
        <v>98528807</v>
      </c>
      <c r="D108" s="86">
        <f>SUM(D82:D107)</f>
        <v>99594787</v>
      </c>
      <c r="E108" s="87">
        <f>SUM(E82:E103)</f>
        <v>0</v>
      </c>
    </row>
    <row r="109" spans="1:5" ht="11.25">
      <c r="A109" s="56"/>
      <c r="B109" s="57" t="s">
        <v>120</v>
      </c>
      <c r="C109" s="44">
        <f>633839+238415</f>
        <v>872254</v>
      </c>
      <c r="D109" s="29"/>
      <c r="E109" s="30"/>
    </row>
    <row r="110" spans="1:5" ht="11.25">
      <c r="A110" s="56"/>
      <c r="B110" s="57" t="s">
        <v>121</v>
      </c>
      <c r="C110" s="44">
        <v>793509</v>
      </c>
      <c r="D110" s="29"/>
      <c r="E110" s="30"/>
    </row>
    <row r="111" spans="1:5" ht="11.25">
      <c r="A111" s="56"/>
      <c r="B111" s="57" t="s">
        <v>122</v>
      </c>
      <c r="C111" s="44">
        <v>396754</v>
      </c>
      <c r="D111" s="29"/>
      <c r="E111" s="30"/>
    </row>
    <row r="112" spans="1:5" ht="11.25">
      <c r="A112" s="56"/>
      <c r="B112" s="57" t="s">
        <v>123</v>
      </c>
      <c r="C112" s="44">
        <v>362885</v>
      </c>
      <c r="D112" s="29"/>
      <c r="E112" s="30"/>
    </row>
    <row r="113" spans="1:5" ht="11.25">
      <c r="A113" s="56"/>
      <c r="B113" s="57" t="s">
        <v>124</v>
      </c>
      <c r="C113" s="44">
        <v>1356907</v>
      </c>
      <c r="D113" s="29"/>
      <c r="E113" s="30"/>
    </row>
    <row r="114" spans="1:5" ht="11.25">
      <c r="A114" s="56"/>
      <c r="B114" s="57" t="s">
        <v>125</v>
      </c>
      <c r="C114" s="44">
        <f>4630630-4629630</f>
        <v>1000</v>
      </c>
      <c r="D114" s="29"/>
      <c r="E114" s="30"/>
    </row>
    <row r="115" spans="1:5" ht="11.25">
      <c r="A115" s="56"/>
      <c r="B115" s="57" t="s">
        <v>126</v>
      </c>
      <c r="C115" s="44">
        <v>353208</v>
      </c>
      <c r="D115" s="29"/>
      <c r="E115" s="30"/>
    </row>
    <row r="116" spans="1:5" ht="9.75" customHeight="1">
      <c r="A116" s="150" t="s">
        <v>51</v>
      </c>
      <c r="B116" s="150"/>
      <c r="C116" s="150"/>
      <c r="D116" s="29"/>
      <c r="E116" s="30"/>
    </row>
    <row r="117" spans="1:5" s="43" customFormat="1" ht="11.25">
      <c r="A117" s="73"/>
      <c r="B117" s="74" t="s">
        <v>127</v>
      </c>
      <c r="C117" s="89">
        <v>3799917</v>
      </c>
      <c r="D117" s="41">
        <v>5099917</v>
      </c>
      <c r="E117" s="42"/>
    </row>
    <row r="118" spans="1:5" s="43" customFormat="1" ht="11.25">
      <c r="A118" s="73"/>
      <c r="B118" s="90" t="s">
        <v>128</v>
      </c>
      <c r="C118" s="89">
        <v>86873337</v>
      </c>
      <c r="D118" s="41">
        <v>49290096</v>
      </c>
      <c r="E118" s="42"/>
    </row>
    <row r="119" spans="1:5" ht="9.75" customHeight="1">
      <c r="A119" s="151" t="s">
        <v>129</v>
      </c>
      <c r="B119" s="151"/>
      <c r="C119" s="44"/>
      <c r="D119" s="29"/>
      <c r="E119" s="30"/>
    </row>
    <row r="120" spans="1:5" s="50" customFormat="1" ht="11.25">
      <c r="A120" s="78"/>
      <c r="B120" s="91" t="s">
        <v>130</v>
      </c>
      <c r="C120" s="80">
        <v>33128002</v>
      </c>
      <c r="D120" s="48"/>
      <c r="E120" s="49"/>
    </row>
    <row r="121" spans="1:5" s="43" customFormat="1" ht="11.25">
      <c r="A121" s="73"/>
      <c r="B121" s="74"/>
      <c r="C121" s="41"/>
      <c r="D121" s="40"/>
      <c r="E121" s="42"/>
    </row>
    <row r="122" spans="1:5" s="26" customFormat="1" ht="10.5">
      <c r="A122" s="83" t="s">
        <v>131</v>
      </c>
      <c r="B122" s="84"/>
      <c r="C122" s="88">
        <f>SUM(C109:C118)</f>
        <v>94809771</v>
      </c>
      <c r="D122" s="86">
        <f>SUM(D109:D121)</f>
        <v>54390013</v>
      </c>
      <c r="E122" s="87">
        <f>SUM(E109:E121)</f>
        <v>0</v>
      </c>
    </row>
    <row r="123" spans="1:5" ht="11.25">
      <c r="A123" s="56"/>
      <c r="B123" s="57" t="s">
        <v>132</v>
      </c>
      <c r="C123" s="44">
        <v>52896</v>
      </c>
      <c r="D123" s="29"/>
      <c r="E123" s="30"/>
    </row>
    <row r="124" spans="1:5" ht="11.25">
      <c r="A124" s="56"/>
      <c r="B124" s="57" t="s">
        <v>133</v>
      </c>
      <c r="C124" s="44">
        <v>23623</v>
      </c>
      <c r="D124" s="29"/>
      <c r="E124" s="30"/>
    </row>
    <row r="125" spans="1:5" ht="11.25">
      <c r="A125" s="56"/>
      <c r="B125" s="92" t="s">
        <v>0</v>
      </c>
      <c r="C125" s="93">
        <v>24085208</v>
      </c>
      <c r="D125" s="94"/>
      <c r="E125" s="95"/>
    </row>
    <row r="126" spans="1:5" ht="22.5">
      <c r="A126" s="56"/>
      <c r="B126" s="57" t="s">
        <v>134</v>
      </c>
      <c r="C126" s="44">
        <v>1615739</v>
      </c>
      <c r="D126" s="29"/>
      <c r="E126" s="30"/>
    </row>
    <row r="127" spans="1:5" ht="9.75" customHeight="1">
      <c r="A127" s="151" t="s">
        <v>135</v>
      </c>
      <c r="B127" s="151"/>
      <c r="C127" s="44"/>
      <c r="D127" s="29"/>
      <c r="E127" s="30"/>
    </row>
    <row r="128" spans="1:5" s="69" customFormat="1" ht="11.25">
      <c r="A128" s="64"/>
      <c r="B128" s="65" t="s">
        <v>136</v>
      </c>
      <c r="C128" s="66">
        <v>6262</v>
      </c>
      <c r="D128" s="67"/>
      <c r="E128" s="68"/>
    </row>
    <row r="129" spans="1:5" s="69" customFormat="1" ht="11.25">
      <c r="A129" s="64"/>
      <c r="B129" s="65" t="s">
        <v>137</v>
      </c>
      <c r="C129" s="66">
        <v>82981</v>
      </c>
      <c r="D129" s="67"/>
      <c r="E129" s="68"/>
    </row>
    <row r="130" spans="1:5" s="69" customFormat="1" ht="11.25">
      <c r="A130" s="64"/>
      <c r="B130" s="65" t="s">
        <v>138</v>
      </c>
      <c r="C130" s="66">
        <v>513</v>
      </c>
      <c r="D130" s="67"/>
      <c r="E130" s="68"/>
    </row>
    <row r="131" spans="1:5" ht="9.75" customHeight="1">
      <c r="A131" s="72" t="s">
        <v>51</v>
      </c>
      <c r="B131" s="96"/>
      <c r="C131" s="96"/>
      <c r="D131" s="29"/>
      <c r="E131" s="30"/>
    </row>
    <row r="132" spans="1:5" s="43" customFormat="1" ht="11.25">
      <c r="A132" s="73"/>
      <c r="B132" s="74" t="s">
        <v>139</v>
      </c>
      <c r="C132" s="89">
        <v>30519</v>
      </c>
      <c r="D132" s="41">
        <v>361401</v>
      </c>
      <c r="E132" s="42"/>
    </row>
    <row r="133" spans="1:5" s="43" customFormat="1" ht="11.25">
      <c r="A133" s="73"/>
      <c r="B133" s="74" t="s">
        <v>140</v>
      </c>
      <c r="C133" s="40">
        <v>822032</v>
      </c>
      <c r="D133" s="41">
        <v>1072032</v>
      </c>
      <c r="E133" s="42"/>
    </row>
    <row r="134" spans="1:5" ht="9.75" customHeight="1">
      <c r="A134" s="151" t="s">
        <v>129</v>
      </c>
      <c r="B134" s="151"/>
      <c r="C134" s="44"/>
      <c r="D134" s="29"/>
      <c r="E134" s="30"/>
    </row>
    <row r="135" spans="1:5" s="50" customFormat="1" ht="11.25">
      <c r="A135" s="78"/>
      <c r="B135" s="79" t="s">
        <v>141</v>
      </c>
      <c r="C135" s="80">
        <v>2593</v>
      </c>
      <c r="D135" s="48"/>
      <c r="E135" s="49"/>
    </row>
    <row r="136" spans="1:5" s="50" customFormat="1" ht="11.25">
      <c r="A136" s="78"/>
      <c r="B136" s="79" t="s">
        <v>142</v>
      </c>
      <c r="C136" s="80">
        <v>138</v>
      </c>
      <c r="D136" s="48"/>
      <c r="E136" s="49"/>
    </row>
    <row r="137" spans="1:5" s="50" customFormat="1" ht="11.25">
      <c r="A137" s="78"/>
      <c r="B137" s="79" t="s">
        <v>143</v>
      </c>
      <c r="C137" s="80">
        <v>1199</v>
      </c>
      <c r="D137" s="48"/>
      <c r="E137" s="49"/>
    </row>
    <row r="138" spans="1:5" s="50" customFormat="1" ht="11.25">
      <c r="A138" s="78"/>
      <c r="B138" s="79" t="s">
        <v>144</v>
      </c>
      <c r="C138" s="80">
        <v>49307</v>
      </c>
      <c r="D138" s="48"/>
      <c r="E138" s="49"/>
    </row>
    <row r="139" spans="1:5" s="50" customFormat="1" ht="11.25">
      <c r="A139" s="78"/>
      <c r="B139" s="79" t="s">
        <v>145</v>
      </c>
      <c r="C139" s="80">
        <v>35892</v>
      </c>
      <c r="D139" s="48"/>
      <c r="E139" s="49"/>
    </row>
    <row r="140" spans="1:5" s="50" customFormat="1" ht="11.25">
      <c r="A140" s="78"/>
      <c r="B140" s="79" t="s">
        <v>146</v>
      </c>
      <c r="C140" s="80">
        <v>943</v>
      </c>
      <c r="D140" s="48"/>
      <c r="E140" s="49"/>
    </row>
    <row r="141" spans="1:5" s="50" customFormat="1" ht="11.25">
      <c r="A141" s="78"/>
      <c r="B141" s="79" t="s">
        <v>147</v>
      </c>
      <c r="C141" s="80">
        <v>453</v>
      </c>
      <c r="D141" s="48"/>
      <c r="E141" s="49"/>
    </row>
    <row r="142" spans="1:5" s="50" customFormat="1" ht="11.25">
      <c r="A142" s="78"/>
      <c r="B142" s="79" t="s">
        <v>148</v>
      </c>
      <c r="C142" s="80">
        <v>512</v>
      </c>
      <c r="D142" s="48"/>
      <c r="E142" s="49"/>
    </row>
    <row r="143" spans="1:5" s="50" customFormat="1" ht="22.5">
      <c r="A143" s="78"/>
      <c r="B143" s="79" t="s">
        <v>149</v>
      </c>
      <c r="C143" s="80">
        <v>636715</v>
      </c>
      <c r="D143" s="48"/>
      <c r="E143" s="49"/>
    </row>
    <row r="144" spans="1:5" s="50" customFormat="1" ht="11.25">
      <c r="A144" s="78"/>
      <c r="B144" s="79" t="s">
        <v>150</v>
      </c>
      <c r="C144" s="80">
        <v>566</v>
      </c>
      <c r="D144" s="48"/>
      <c r="E144" s="49"/>
    </row>
    <row r="145" spans="1:5" s="50" customFormat="1" ht="11.25">
      <c r="A145" s="78"/>
      <c r="B145" s="79" t="s">
        <v>151</v>
      </c>
      <c r="C145" s="80">
        <v>126</v>
      </c>
      <c r="D145" s="48"/>
      <c r="E145" s="49"/>
    </row>
    <row r="146" spans="1:4" s="52" customFormat="1" ht="10.5">
      <c r="A146" s="51"/>
      <c r="B146" s="51" t="s">
        <v>62</v>
      </c>
      <c r="C146" s="51">
        <f>SUM(C135:C145)</f>
        <v>728444</v>
      </c>
      <c r="D146" s="51"/>
    </row>
    <row r="147" spans="1:5" s="26" customFormat="1" ht="10.5">
      <c r="A147" s="83" t="s">
        <v>152</v>
      </c>
      <c r="B147" s="84"/>
      <c r="C147" s="88">
        <f>SUM(C123:C133)</f>
        <v>26719773</v>
      </c>
      <c r="D147" s="86">
        <f>SUM(D123:D146)</f>
        <v>1433433</v>
      </c>
      <c r="E147" s="87">
        <f>SUM(E123:E126)</f>
        <v>0</v>
      </c>
    </row>
    <row r="148" spans="1:5" s="100" customFormat="1" ht="12.75">
      <c r="A148" s="154" t="s">
        <v>153</v>
      </c>
      <c r="B148" s="154"/>
      <c r="C148" s="97">
        <f>C81+C108+C122+C147</f>
        <v>278713700</v>
      </c>
      <c r="D148" s="98">
        <f>D81+D108+D122+D147</f>
        <v>177295999</v>
      </c>
      <c r="E148" s="99">
        <f>E81+E108+E122+E147</f>
        <v>0</v>
      </c>
    </row>
    <row r="149" spans="1:5" s="26" customFormat="1" ht="9.75" customHeight="1">
      <c r="A149" s="146" t="s">
        <v>154</v>
      </c>
      <c r="B149" s="146"/>
      <c r="C149" s="146"/>
      <c r="D149" s="146"/>
      <c r="E149" s="146"/>
    </row>
    <row r="150" spans="1:5" ht="11.25">
      <c r="A150" s="56"/>
      <c r="B150" s="101" t="s">
        <v>155</v>
      </c>
      <c r="C150" s="44">
        <v>665926</v>
      </c>
      <c r="D150" s="29"/>
      <c r="E150" s="30"/>
    </row>
    <row r="151" spans="1:5" ht="11.25">
      <c r="A151" s="56"/>
      <c r="B151" s="101" t="s">
        <v>156</v>
      </c>
      <c r="C151" s="44">
        <v>623725</v>
      </c>
      <c r="D151" s="29"/>
      <c r="E151" s="30"/>
    </row>
    <row r="152" spans="1:5" ht="11.25">
      <c r="A152" s="56"/>
      <c r="B152" s="101" t="s">
        <v>157</v>
      </c>
      <c r="C152" s="44">
        <f>1085618-200000-82594-4250</f>
        <v>798774</v>
      </c>
      <c r="D152" s="29"/>
      <c r="E152" s="30"/>
    </row>
    <row r="153" spans="1:5" ht="11.25">
      <c r="A153" s="56"/>
      <c r="B153" s="101" t="s">
        <v>158</v>
      </c>
      <c r="C153" s="44">
        <v>1525425</v>
      </c>
      <c r="D153" s="29"/>
      <c r="E153" s="30"/>
    </row>
    <row r="154" spans="1:5" ht="11.25">
      <c r="A154" s="56"/>
      <c r="B154" s="101" t="s">
        <v>159</v>
      </c>
      <c r="C154" s="44">
        <v>6746019</v>
      </c>
      <c r="D154" s="29"/>
      <c r="E154" s="30"/>
    </row>
    <row r="155" spans="1:5" ht="11.25">
      <c r="A155" s="56"/>
      <c r="B155" s="101" t="s">
        <v>160</v>
      </c>
      <c r="C155" s="44">
        <v>109111</v>
      </c>
      <c r="D155" s="29"/>
      <c r="E155" s="30"/>
    </row>
    <row r="156" spans="1:5" ht="11.25">
      <c r="A156" s="56"/>
      <c r="B156" s="101" t="s">
        <v>161</v>
      </c>
      <c r="C156" s="44">
        <v>295764</v>
      </c>
      <c r="D156" s="29"/>
      <c r="E156" s="30"/>
    </row>
    <row r="157" spans="1:5" ht="11.25">
      <c r="A157" s="56"/>
      <c r="B157" s="101" t="s">
        <v>162</v>
      </c>
      <c r="C157" s="44">
        <v>128747</v>
      </c>
      <c r="D157" s="29"/>
      <c r="E157" s="30"/>
    </row>
    <row r="158" spans="1:5" ht="11.25">
      <c r="A158" s="56"/>
      <c r="B158" s="101" t="s">
        <v>163</v>
      </c>
      <c r="C158" s="44">
        <v>23812901</v>
      </c>
      <c r="D158" s="29"/>
      <c r="E158" s="30"/>
    </row>
    <row r="159" spans="1:5" s="26" customFormat="1" ht="9.75" customHeight="1">
      <c r="A159" s="151" t="s">
        <v>129</v>
      </c>
      <c r="B159" s="151"/>
      <c r="C159" s="93"/>
      <c r="D159" s="94"/>
      <c r="E159" s="95"/>
    </row>
    <row r="160" spans="1:5" s="50" customFormat="1" ht="11.25">
      <c r="A160" s="78"/>
      <c r="B160" s="91" t="s">
        <v>164</v>
      </c>
      <c r="C160" s="80">
        <v>36762</v>
      </c>
      <c r="D160" s="48"/>
      <c r="E160" s="49"/>
    </row>
    <row r="161" spans="1:4" s="52" customFormat="1" ht="10.5">
      <c r="A161" s="51"/>
      <c r="B161" s="51" t="s">
        <v>62</v>
      </c>
      <c r="C161" s="51">
        <f>SUM(C160)</f>
        <v>36762</v>
      </c>
      <c r="D161" s="51"/>
    </row>
    <row r="162" spans="1:5" s="100" customFormat="1" ht="12.75">
      <c r="A162" s="152" t="s">
        <v>165</v>
      </c>
      <c r="B162" s="152"/>
      <c r="C162" s="102">
        <f>SUM(C150:C158)</f>
        <v>34706392</v>
      </c>
      <c r="D162" s="103">
        <f>SUM(D150:D158)</f>
        <v>0</v>
      </c>
      <c r="E162" s="104">
        <f>SUM(E150:E158)</f>
        <v>0</v>
      </c>
    </row>
    <row r="163" spans="1:5" s="26" customFormat="1" ht="9.75" customHeight="1">
      <c r="A163" s="153" t="s">
        <v>166</v>
      </c>
      <c r="B163" s="153"/>
      <c r="C163" s="153"/>
      <c r="D163" s="153"/>
      <c r="E163" s="153"/>
    </row>
    <row r="164" spans="1:5" ht="22.5">
      <c r="A164" s="56"/>
      <c r="B164" s="105" t="s">
        <v>167</v>
      </c>
      <c r="C164" s="44">
        <v>139605276</v>
      </c>
      <c r="D164" s="29">
        <f>C164/C168</f>
        <v>31470.981965734896</v>
      </c>
      <c r="E164" s="30" t="e">
        <f>D164*#REF!</f>
        <v>#REF!</v>
      </c>
    </row>
    <row r="165" spans="1:5" ht="9.75" customHeight="1">
      <c r="A165" s="151" t="s">
        <v>129</v>
      </c>
      <c r="B165" s="151"/>
      <c r="C165" s="44"/>
      <c r="D165" s="29"/>
      <c r="E165" s="30"/>
    </row>
    <row r="166" spans="1:5" s="50" customFormat="1" ht="11.25">
      <c r="A166" s="78"/>
      <c r="B166" s="91" t="s">
        <v>168</v>
      </c>
      <c r="C166" s="80">
        <v>964</v>
      </c>
      <c r="D166" s="48"/>
      <c r="E166" s="49"/>
    </row>
    <row r="167" spans="1:5" s="50" customFormat="1" ht="11.25">
      <c r="A167" s="78"/>
      <c r="B167" s="91" t="s">
        <v>169</v>
      </c>
      <c r="C167" s="80">
        <v>2700</v>
      </c>
      <c r="D167" s="48"/>
      <c r="E167" s="49"/>
    </row>
    <row r="168" spans="1:5" s="50" customFormat="1" ht="11.25">
      <c r="A168" s="78"/>
      <c r="B168" s="91" t="s">
        <v>170</v>
      </c>
      <c r="C168" s="80">
        <v>4436</v>
      </c>
      <c r="D168" s="48"/>
      <c r="E168" s="49"/>
    </row>
    <row r="169" spans="1:5" s="50" customFormat="1" ht="11.25">
      <c r="A169" s="78"/>
      <c r="B169" s="91" t="s">
        <v>171</v>
      </c>
      <c r="C169" s="80">
        <v>1736</v>
      </c>
      <c r="D169" s="48"/>
      <c r="E169" s="49"/>
    </row>
    <row r="170" spans="1:4" s="52" customFormat="1" ht="10.5">
      <c r="A170" s="51"/>
      <c r="B170" s="51" t="s">
        <v>62</v>
      </c>
      <c r="C170" s="51">
        <f>SUM(C166:C169)</f>
        <v>9836</v>
      </c>
      <c r="D170" s="51"/>
    </row>
    <row r="171" spans="1:5" s="106" customFormat="1" ht="12.75">
      <c r="A171" s="152" t="s">
        <v>172</v>
      </c>
      <c r="B171" s="152"/>
      <c r="C171" s="102">
        <f>SUM(C164)</f>
        <v>139605276</v>
      </c>
      <c r="D171" s="103">
        <f>SUM(D164:D169)</f>
        <v>31470.981965734896</v>
      </c>
      <c r="E171" s="104">
        <f>SUM(E166:E169)</f>
        <v>0</v>
      </c>
    </row>
    <row r="172" spans="1:5" ht="9.75" customHeight="1">
      <c r="A172" s="107"/>
      <c r="B172" s="107"/>
      <c r="C172" s="93"/>
      <c r="D172" s="94"/>
      <c r="E172" s="108"/>
    </row>
    <row r="173" spans="1:5" s="106" customFormat="1" ht="25.5">
      <c r="A173" s="109"/>
      <c r="B173" s="106" t="s">
        <v>173</v>
      </c>
      <c r="C173" s="106">
        <v>458967567</v>
      </c>
      <c r="D173" s="110">
        <v>454246041</v>
      </c>
      <c r="E173" s="111" t="e">
        <f>#REF!*#REF!</f>
        <v>#REF!</v>
      </c>
    </row>
    <row r="174" spans="1:5" ht="11.25">
      <c r="A174" s="112"/>
      <c r="C174" s="113"/>
      <c r="D174" s="29"/>
      <c r="E174" s="21"/>
    </row>
    <row r="175" spans="1:5" ht="17.25" customHeight="1">
      <c r="A175" s="26"/>
      <c r="B175" s="26"/>
      <c r="C175" s="114"/>
      <c r="D175" s="94"/>
      <c r="E175" s="108"/>
    </row>
    <row r="176" spans="1:5" ht="12.75">
      <c r="A176" s="26"/>
      <c r="B176" s="115" t="s">
        <v>174</v>
      </c>
      <c r="C176" s="116">
        <v>1115013754</v>
      </c>
      <c r="D176" s="117"/>
      <c r="E176" s="108"/>
    </row>
    <row r="177" spans="1:5" ht="11.25">
      <c r="A177" s="26"/>
      <c r="B177" s="26"/>
      <c r="C177" s="118"/>
      <c r="D177" s="94"/>
      <c r="E177" s="108"/>
    </row>
  </sheetData>
  <sheetProtection selectLockedCells="1" selectUnlockedCells="1"/>
  <mergeCells count="20">
    <mergeCell ref="A134:B134"/>
    <mergeCell ref="A148:B148"/>
    <mergeCell ref="A149:E149"/>
    <mergeCell ref="A159:B159"/>
    <mergeCell ref="A162:B162"/>
    <mergeCell ref="A163:E163"/>
    <mergeCell ref="A165:B165"/>
    <mergeCell ref="A171:B171"/>
    <mergeCell ref="A47:E47"/>
    <mergeCell ref="A64:B64"/>
    <mergeCell ref="A74:C74"/>
    <mergeCell ref="A76:B76"/>
    <mergeCell ref="A104:C104"/>
    <mergeCell ref="A116:C116"/>
    <mergeCell ref="A119:B119"/>
    <mergeCell ref="A127:B127"/>
    <mergeCell ref="A2:E2"/>
    <mergeCell ref="A34:C34"/>
    <mergeCell ref="A40:B40"/>
    <mergeCell ref="A46:B46"/>
  </mergeCells>
  <printOptions/>
  <pageMargins left="0.5097222222222222" right="0.44027777777777777" top="0.3902777777777778" bottom="0.359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Rimini</cp:lastModifiedBy>
  <cp:lastPrinted>2017-04-13T13:14:42Z</cp:lastPrinted>
  <dcterms:created xsi:type="dcterms:W3CDTF">2016-07-22T06:30:36Z</dcterms:created>
  <dcterms:modified xsi:type="dcterms:W3CDTF">2017-04-14T07:17:34Z</dcterms:modified>
  <cp:category/>
  <cp:version/>
  <cp:contentType/>
  <cp:contentStatus/>
</cp:coreProperties>
</file>